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1D39AA50-1EB8-447C-83AC-2A77DFD9688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入力用シート" sheetId="1" r:id="rId1"/>
    <sheet name="印刷用シート" sheetId="2" r:id="rId2"/>
  </sheets>
  <definedNames>
    <definedName name="_xlnm.Print_Area" localSheetId="1">印刷用シート!$A$1:$N$45</definedName>
    <definedName name="_xlnm.Print_Area" localSheetId="0">入力用シート!$A$1:$F$29</definedName>
  </definedNames>
  <calcPr calcId="191029"/>
</workbook>
</file>

<file path=xl/calcChain.xml><?xml version="1.0" encoding="utf-8"?>
<calcChain xmlns="http://schemas.openxmlformats.org/spreadsheetml/2006/main">
  <c r="Q24" i="2" l="1"/>
  <c r="Q23" i="2"/>
  <c r="Q22" i="2"/>
  <c r="Q21" i="2"/>
  <c r="Q20" i="2"/>
  <c r="Q19" i="2"/>
  <c r="Q16" i="2"/>
  <c r="Q15" i="2"/>
  <c r="Q14" i="2"/>
  <c r="Q13" i="2"/>
  <c r="Q12" i="2"/>
  <c r="Q11" i="2"/>
  <c r="Q10" i="2"/>
  <c r="Q9" i="2"/>
  <c r="Q8" i="2"/>
  <c r="Q7" i="2"/>
  <c r="Q6" i="2"/>
  <c r="Q5" i="2"/>
  <c r="AL2" i="1"/>
  <c r="D2" i="1"/>
  <c r="P2" i="2" s="1"/>
  <c r="E2" i="1" l="1"/>
  <c r="Q2" i="2" s="1"/>
  <c r="E29" i="2" s="1"/>
  <c r="A22" i="2" l="1"/>
  <c r="C26" i="2"/>
  <c r="C11" i="2"/>
  <c r="L29" i="2"/>
  <c r="M26" i="2"/>
  <c r="K7" i="2"/>
  <c r="K26" i="2"/>
  <c r="I41" i="2"/>
  <c r="G26" i="2"/>
  <c r="G41" i="2"/>
  <c r="G22" i="2"/>
  <c r="C41" i="2"/>
  <c r="G7" i="2"/>
  <c r="A29" i="2"/>
  <c r="E11" i="2"/>
  <c r="I29" i="2"/>
  <c r="G37" i="2"/>
  <c r="E7" i="2"/>
  <c r="M7" i="2" s="1"/>
  <c r="A14" i="2" s="1"/>
  <c r="A11" i="2"/>
  <c r="A7" i="2"/>
  <c r="C22" i="2"/>
  <c r="A37" i="2"/>
  <c r="A26" i="2"/>
  <c r="I22" i="2"/>
  <c r="K11" i="2"/>
  <c r="K41" i="2"/>
  <c r="E37" i="2"/>
  <c r="E26" i="2"/>
  <c r="A41" i="2"/>
  <c r="G11" i="2"/>
  <c r="I11" i="2"/>
  <c r="I7" i="2"/>
  <c r="K22" i="2"/>
  <c r="I37" i="2"/>
  <c r="C7" i="2"/>
  <c r="M11" i="2"/>
  <c r="E14" i="2" s="1"/>
  <c r="I14" i="2" s="1"/>
  <c r="L14" i="2" s="1"/>
  <c r="E22" i="2"/>
  <c r="C37" i="2"/>
  <c r="M22" i="2"/>
  <c r="K37" i="2"/>
  <c r="M37" i="2" s="1"/>
  <c r="A44" i="2" s="1"/>
  <c r="I26" i="2"/>
  <c r="E41" i="2"/>
  <c r="M41" i="2" l="1"/>
  <c r="E44" i="2" s="1"/>
  <c r="I44" i="2" s="1"/>
  <c r="L44" i="2" s="1"/>
</calcChain>
</file>

<file path=xl/sharedStrings.xml><?xml version="1.0" encoding="utf-8"?>
<sst xmlns="http://schemas.openxmlformats.org/spreadsheetml/2006/main" count="206" uniqueCount="83">
  <si>
    <t>令和元年（2019年）５月</t>
    <rPh sb="0" eb="2">
      <t>れいわ</t>
    </rPh>
    <rPh sb="2" eb="3">
      <t>がん</t>
    </rPh>
    <rPh sb="3" eb="4">
      <t>ねん</t>
    </rPh>
    <rPh sb="9" eb="10">
      <t>ねん</t>
    </rPh>
    <rPh sb="12" eb="13">
      <t>がつ</t>
    </rPh>
    <phoneticPr fontId="1" type="Hiragana"/>
  </si>
  <si>
    <t>３月収入</t>
  </si>
  <si>
    <t>（Ａ）</t>
  </si>
  <si>
    <t>様式第１号（用紙　日本産業規格Ａ４縦型）</t>
  </si>
  <si>
    <t>【平成31年(2019年)３月１日以前に設立した法人】</t>
  </si>
  <si>
    <t>令和元年（2019年）</t>
  </si>
  <si>
    <t>（裏面）</t>
  </si>
  <si>
    <t>令和２年（2020年）４月</t>
    <rPh sb="0" eb="2">
      <t>れいわ</t>
    </rPh>
    <rPh sb="3" eb="4">
      <t>ねん</t>
    </rPh>
    <rPh sb="9" eb="10">
      <t>ねん</t>
    </rPh>
    <rPh sb="12" eb="13">
      <t>がつ</t>
    </rPh>
    <phoneticPr fontId="1" type="Hiragana"/>
  </si>
  <si>
    <t>H31.3.1以前</t>
    <rPh sb="7" eb="9">
      <t>いぜん</t>
    </rPh>
    <phoneticPr fontId="1" type="Hiragana"/>
  </si>
  <si>
    <t>{（Ｄ×６）
－Ｂ}</t>
  </si>
  <si>
    <t>（設立登記日が月の途中の場合は、翌月分から記入してください）</t>
  </si>
  <si>
    <t>{（Ｃ×６）
－Ｂ}</t>
  </si>
  <si>
    <t>平成31年／令和元年（2019年）</t>
  </si>
  <si>
    <t>９月収入</t>
  </si>
  <si>
    <t>（小数点以下切捨）</t>
  </si>
  <si>
    <t>＜　比較先　＞</t>
    <rPh sb="2" eb="4">
      <t>ひかく</t>
    </rPh>
    <rPh sb="4" eb="5">
      <t>さき</t>
    </rPh>
    <phoneticPr fontId="1" type="Hiragana"/>
  </si>
  <si>
    <t>収入金額（円単位）</t>
    <rPh sb="0" eb="2">
      <t>しゅうにゅう</t>
    </rPh>
    <rPh sb="2" eb="4">
      <t>きんがく</t>
    </rPh>
    <rPh sb="5" eb="6">
      <t>えん</t>
    </rPh>
    <rPh sb="6" eb="8">
      <t>たんい</t>
    </rPh>
    <phoneticPr fontId="1" type="Hiragana"/>
  </si>
  <si>
    <t>【平成31年(2019年)３月２日から令和元年(2019年)８月１日までの間に設立した法人】</t>
  </si>
  <si>
    <t>合計（Ｂ）</t>
  </si>
  <si>
    <t>R1.6.2～R1.7.1</t>
  </si>
  <si>
    <t>令和２年（2020年）</t>
  </si>
  <si>
    <r>
      <t xml:space="preserve">{（Ｃ×６）－Ｂ}
</t>
    </r>
    <r>
      <rPr>
        <sz val="10"/>
        <rFont val="ＭＳ 明朝"/>
        <family val="1"/>
        <charset val="128"/>
      </rPr>
      <t>÷（Ｃ×６）×100</t>
    </r>
  </si>
  <si>
    <t>令和２年（2020年）２月</t>
    <rPh sb="0" eb="2">
      <t>れいわ</t>
    </rPh>
    <rPh sb="3" eb="4">
      <t>ねん</t>
    </rPh>
    <rPh sb="9" eb="10">
      <t>ねん</t>
    </rPh>
    <rPh sb="12" eb="13">
      <t>がつ</t>
    </rPh>
    <phoneticPr fontId="1" type="Hiragana"/>
  </si>
  <si>
    <t>円</t>
    <rPh sb="0" eb="1">
      <t>エン</t>
    </rPh>
    <phoneticPr fontId="1"/>
  </si>
  <si>
    <t>平成31年（2019年）４月</t>
    <rPh sb="0" eb="2">
      <t>へいせい</t>
    </rPh>
    <rPh sb="4" eb="5">
      <t>ねん</t>
    </rPh>
    <rPh sb="10" eb="11">
      <t>ねん</t>
    </rPh>
    <rPh sb="13" eb="14">
      <t>がつ</t>
    </rPh>
    <phoneticPr fontId="1" type="Hiragana"/>
  </si>
  <si>
    <t>（Ｃ×６）</t>
  </si>
  <si>
    <t>【令和元年（2019年）８月２日から令和２年（2020年）２月１日までの間に設立した法人】</t>
  </si>
  <si>
    <t>（Ｄ×６）</t>
  </si>
  <si>
    <t>令和２年（2020年）１月</t>
    <rPh sb="0" eb="2">
      <t>れいわ</t>
    </rPh>
    <rPh sb="3" eb="4">
      <t>ねん</t>
    </rPh>
    <rPh sb="9" eb="10">
      <t>ねん</t>
    </rPh>
    <rPh sb="12" eb="13">
      <t>がつ</t>
    </rPh>
    <phoneticPr fontId="1" type="Hiragana"/>
  </si>
  <si>
    <t>４月収入</t>
  </si>
  <si>
    <t>令和元年（2019年）７月</t>
    <rPh sb="0" eb="2">
      <t>れいわ</t>
    </rPh>
    <rPh sb="2" eb="3">
      <t>がん</t>
    </rPh>
    <rPh sb="3" eb="4">
      <t>ねん</t>
    </rPh>
    <rPh sb="9" eb="10">
      <t>ねん</t>
    </rPh>
    <rPh sb="12" eb="13">
      <t>がつ</t>
    </rPh>
    <phoneticPr fontId="1" type="Hiragana"/>
  </si>
  <si>
    <t>（Ａ－Ｂ）÷Ａ×100</t>
  </si>
  <si>
    <t>－</t>
  </si>
  <si>
    <t>B</t>
  </si>
  <si>
    <t>10月収入</t>
  </si>
  <si>
    <t>７月収入</t>
  </si>
  <si>
    <t>５月収入</t>
  </si>
  <si>
    <t>（Ｂ）</t>
  </si>
  <si>
    <t>11月収入</t>
  </si>
  <si>
    <t>６月収入</t>
  </si>
  <si>
    <t>＝</t>
  </si>
  <si>
    <r>
      <t xml:space="preserve">{（Ｄ×６）－Ｂ}
</t>
    </r>
    <r>
      <rPr>
        <sz val="10"/>
        <rFont val="ＭＳ 明朝"/>
        <family val="1"/>
        <charset val="128"/>
      </rPr>
      <t>÷（Ｄ×６）×100</t>
    </r>
  </si>
  <si>
    <t>12月収入</t>
  </si>
  <si>
    <t>８月収入</t>
  </si>
  <si>
    <t>（Ａ－Ｂ）</t>
  </si>
  <si>
    <t>１月収入</t>
  </si>
  <si>
    <t>平均（Ｃ）</t>
  </si>
  <si>
    <t>２月収入</t>
  </si>
  <si>
    <t>合計（Ａ）</t>
  </si>
  <si>
    <t>％</t>
  </si>
  <si>
    <t>平均（Ｄ）</t>
  </si>
  <si>
    <t>令和元年（2019年）11月</t>
    <rPh sb="0" eb="2">
      <t>れいわ</t>
    </rPh>
    <rPh sb="2" eb="3">
      <t>がん</t>
    </rPh>
    <rPh sb="3" eb="4">
      <t>ねん</t>
    </rPh>
    <rPh sb="9" eb="10">
      <t>ねん</t>
    </rPh>
    <rPh sb="13" eb="14">
      <t>がつ</t>
    </rPh>
    <phoneticPr fontId="1" type="Hiragana"/>
  </si>
  <si>
    <t>法人の設立登記日</t>
    <rPh sb="0" eb="2">
      <t>ほうじん</t>
    </rPh>
    <rPh sb="3" eb="5">
      <t>せつりつ</t>
    </rPh>
    <rPh sb="5" eb="7">
      <t>とうき</t>
    </rPh>
    <rPh sb="7" eb="8">
      <t>ひ</t>
    </rPh>
    <phoneticPr fontId="1" type="Hiragana"/>
  </si>
  <si>
    <t>平成31年（2019年）３月</t>
    <rPh sb="0" eb="2">
      <t>へいせい</t>
    </rPh>
    <rPh sb="4" eb="5">
      <t>ねん</t>
    </rPh>
    <rPh sb="10" eb="11">
      <t>ねん</t>
    </rPh>
    <rPh sb="13" eb="14">
      <t>がつ</t>
    </rPh>
    <phoneticPr fontId="1" type="Hiragana"/>
  </si>
  <si>
    <t>令和元年（2019年）12月</t>
    <rPh sb="0" eb="2">
      <t>れいわ</t>
    </rPh>
    <rPh sb="2" eb="3">
      <t>がん</t>
    </rPh>
    <rPh sb="3" eb="4">
      <t>ねん</t>
    </rPh>
    <rPh sb="9" eb="10">
      <t>ねん</t>
    </rPh>
    <rPh sb="13" eb="14">
      <t>がつ</t>
    </rPh>
    <phoneticPr fontId="1" type="Hiragana"/>
  </si>
  <si>
    <t>令和元年（2019年）６月</t>
    <rPh sb="0" eb="2">
      <t>れいわ</t>
    </rPh>
    <rPh sb="2" eb="3">
      <t>がん</t>
    </rPh>
    <rPh sb="3" eb="4">
      <t>ねん</t>
    </rPh>
    <rPh sb="9" eb="10">
      <t>ねん</t>
    </rPh>
    <rPh sb="12" eb="13">
      <t>がつ</t>
    </rPh>
    <phoneticPr fontId="1" type="Hiragana"/>
  </si>
  <si>
    <t>R2.2.2以後</t>
    <rPh sb="6" eb="8">
      <t>いご</t>
    </rPh>
    <phoneticPr fontId="1" type="Hiragana"/>
  </si>
  <si>
    <t>令和元年（2019年）８月</t>
    <rPh sb="0" eb="2">
      <t>れいわ</t>
    </rPh>
    <rPh sb="2" eb="3">
      <t>がん</t>
    </rPh>
    <rPh sb="3" eb="4">
      <t>ねん</t>
    </rPh>
    <rPh sb="9" eb="10">
      <t>ねん</t>
    </rPh>
    <rPh sb="12" eb="13">
      <t>がつ</t>
    </rPh>
    <phoneticPr fontId="1" type="Hiragana"/>
  </si>
  <si>
    <t>令和元年（2019年）９月</t>
    <rPh sb="0" eb="2">
      <t>れいわ</t>
    </rPh>
    <rPh sb="2" eb="3">
      <t>がん</t>
    </rPh>
    <rPh sb="3" eb="4">
      <t>ねん</t>
    </rPh>
    <rPh sb="9" eb="10">
      <t>ねん</t>
    </rPh>
    <rPh sb="12" eb="13">
      <t>がつ</t>
    </rPh>
    <phoneticPr fontId="1" type="Hiragana"/>
  </si>
  <si>
    <t>令和元年（2019年）10月</t>
    <rPh sb="0" eb="2">
      <t>れいわ</t>
    </rPh>
    <rPh sb="2" eb="3">
      <t>がん</t>
    </rPh>
    <rPh sb="3" eb="4">
      <t>ねん</t>
    </rPh>
    <rPh sb="9" eb="10">
      <t>ねん</t>
    </rPh>
    <rPh sb="13" eb="14">
      <t>がつ</t>
    </rPh>
    <phoneticPr fontId="1" type="Hiragana"/>
  </si>
  <si>
    <t>令和２年（2020年）３月</t>
    <rPh sb="0" eb="2">
      <t>れいわ</t>
    </rPh>
    <rPh sb="3" eb="4">
      <t>ねん</t>
    </rPh>
    <rPh sb="9" eb="10">
      <t>ねん</t>
    </rPh>
    <rPh sb="12" eb="13">
      <t>がつ</t>
    </rPh>
    <phoneticPr fontId="1" type="Hiragana"/>
  </si>
  <si>
    <t>令和２年（2020年）５月</t>
    <rPh sb="0" eb="2">
      <t>れいわ</t>
    </rPh>
    <rPh sb="3" eb="4">
      <t>ねん</t>
    </rPh>
    <rPh sb="9" eb="10">
      <t>ねん</t>
    </rPh>
    <rPh sb="12" eb="13">
      <t>がつ</t>
    </rPh>
    <phoneticPr fontId="1" type="Hiragana"/>
  </si>
  <si>
    <t>令和２年（2020年）６月</t>
    <rPh sb="0" eb="2">
      <t>れいわ</t>
    </rPh>
    <rPh sb="3" eb="4">
      <t>ねん</t>
    </rPh>
    <rPh sb="9" eb="10">
      <t>ねん</t>
    </rPh>
    <rPh sb="12" eb="13">
      <t>がつ</t>
    </rPh>
    <phoneticPr fontId="1" type="Hiragana"/>
  </si>
  <si>
    <t>令和２年（2020年）７月</t>
    <rPh sb="0" eb="2">
      <t>れいわ</t>
    </rPh>
    <rPh sb="3" eb="4">
      <t>ねん</t>
    </rPh>
    <rPh sb="9" eb="10">
      <t>ねん</t>
    </rPh>
    <rPh sb="12" eb="13">
      <t>がつ</t>
    </rPh>
    <phoneticPr fontId="1" type="Hiragana"/>
  </si>
  <si>
    <t>令和２年（2020年）８月</t>
    <rPh sb="0" eb="2">
      <t>れいわ</t>
    </rPh>
    <rPh sb="3" eb="4">
      <t>ねん</t>
    </rPh>
    <rPh sb="9" eb="10">
      <t>ねん</t>
    </rPh>
    <rPh sb="12" eb="13">
      <t>がつ</t>
    </rPh>
    <phoneticPr fontId="1" type="Hiragana"/>
  </si>
  <si>
    <t>年月</t>
    <rPh sb="0" eb="2">
      <t>ねんげつ</t>
    </rPh>
    <phoneticPr fontId="1" type="Hiragana"/>
  </si>
  <si>
    <t>＜　比較元　＞</t>
    <rPh sb="2" eb="4">
      <t>ひかく</t>
    </rPh>
    <rPh sb="4" eb="5">
      <t>もと</t>
    </rPh>
    <phoneticPr fontId="1" type="Hiragana"/>
  </si>
  <si>
    <t>空欄</t>
    <rPh sb="0" eb="2">
      <t>くうらん</t>
    </rPh>
    <phoneticPr fontId="1" type="Hiragana"/>
  </si>
  <si>
    <t>H31.3.2～R1.8.1</t>
  </si>
  <si>
    <t>H31.3.2～H31.4.1</t>
  </si>
  <si>
    <t>H31.4.2～R1.5.1</t>
  </si>
  <si>
    <t>R1.5.2～R1.6.1</t>
  </si>
  <si>
    <t>R1.8.2～R1.9.1</t>
  </si>
  <si>
    <t>R1.9.2～R1.10.1</t>
  </si>
  <si>
    <t>R1.10.2～R1.11.1</t>
  </si>
  <si>
    <t>R1.11.2～R1.12.1</t>
  </si>
  <si>
    <t>R1.12.2～R2.1.1</t>
  </si>
  <si>
    <t>R2.1.2～R2.2.1</t>
  </si>
  <si>
    <t>A</t>
  </si>
  <si>
    <t>C</t>
  </si>
  <si>
    <t>判定１</t>
    <rPh sb="0" eb="2">
      <t>はんてい</t>
    </rPh>
    <phoneticPr fontId="1" type="Hiragana"/>
  </si>
  <si>
    <t>判定２</t>
    <rPh sb="0" eb="2">
      <t>はんてい</t>
    </rPh>
    <phoneticPr fontId="1" type="Hiragana"/>
  </si>
  <si>
    <t>収入金額
（円単位）</t>
    <rPh sb="0" eb="2">
      <t>しゅうにゅう</t>
    </rPh>
    <rPh sb="2" eb="4">
      <t>きんがく</t>
    </rPh>
    <rPh sb="6" eb="7">
      <t>えん</t>
    </rPh>
    <rPh sb="7" eb="9">
      <t>たんい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</si>
</sst>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&quot;円&quot;"/>
    <numFmt numFmtId="177" formatCode="#,##0.00_ "/>
    <numFmt numFmtId="178" formatCode="#,##0;&quot;△ &quot;#,##0"/>
    <numFmt numFmtId="179" formatCode="0_ "/>
    <numFmt numFmtId="180" formatCode="[$-411]ge\.m\.d;@"/>
  </numFmts>
  <fonts count="10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9.5"/>
      <name val="ＭＳ 明朝"/>
      <family val="1"/>
      <charset val="128"/>
    </font>
    <font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D4F3B5"/>
        <bgColor indexed="64"/>
      </patternFill>
    </fill>
    <fill>
      <patternFill patternType="solid">
        <fgColor rgb="FFFFFFA0"/>
        <bgColor indexed="64"/>
      </patternFill>
    </fill>
    <fill>
      <patternFill patternType="solid">
        <fgColor rgb="FF90D7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2" borderId="0" xfId="0" applyFill="1">
      <alignment vertical="center"/>
    </xf>
    <xf numFmtId="57" fontId="0" fillId="3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>
      <alignment horizontal="center" vertical="center" wrapText="1"/>
    </xf>
    <xf numFmtId="176" fontId="5" fillId="0" borderId="1" xfId="1" applyNumberFormat="1" applyFont="1" applyFill="1" applyBorder="1" applyAlignment="1" applyProtection="1">
      <alignment horizontal="right" vertical="center" shrinkToFit="1"/>
      <protection locked="0"/>
    </xf>
    <xf numFmtId="0" fontId="0" fillId="2" borderId="0" xfId="0" applyFont="1" applyFill="1" applyAlignment="1">
      <alignment horizontal="right" vertical="center"/>
    </xf>
    <xf numFmtId="57" fontId="0" fillId="0" borderId="0" xfId="0" applyNumberForma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57" fontId="0" fillId="0" borderId="0" xfId="0" applyNumberFormat="1" applyBorder="1">
      <alignment vertical="center"/>
    </xf>
    <xf numFmtId="38" fontId="0" fillId="0" borderId="0" xfId="1" applyFont="1" applyBorder="1" applyAlignment="1">
      <alignment horizontal="right" vertical="center"/>
    </xf>
    <xf numFmtId="57" fontId="0" fillId="0" borderId="0" xfId="0" applyNumberForma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 applyAlignment="1">
      <alignment horizontal="right" vertical="center"/>
    </xf>
    <xf numFmtId="180" fontId="0" fillId="0" borderId="0" xfId="0" applyNumberFormat="1">
      <alignment vertical="center"/>
    </xf>
    <xf numFmtId="0" fontId="0" fillId="0" borderId="0" xfId="0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justify" vertical="center"/>
    </xf>
    <xf numFmtId="0" fontId="6" fillId="0" borderId="0" xfId="0" applyFont="1" applyFill="1" applyBorder="1">
      <alignment vertical="center"/>
    </xf>
    <xf numFmtId="178" fontId="6" fillId="0" borderId="2" xfId="1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left" vertical="center"/>
    </xf>
    <xf numFmtId="38" fontId="6" fillId="0" borderId="2" xfId="1" applyFont="1" applyFill="1" applyBorder="1" applyAlignment="1">
      <alignment horizontal="right" vertical="center" shrinkToFit="1"/>
    </xf>
    <xf numFmtId="0" fontId="6" fillId="0" borderId="5" xfId="0" applyFont="1" applyFill="1" applyBorder="1" applyAlignment="1">
      <alignment horizontal="right" vertical="center"/>
    </xf>
    <xf numFmtId="0" fontId="7" fillId="0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2" xfId="1" applyNumberFormat="1" applyFont="1" applyFill="1" applyBorder="1" applyAlignment="1">
      <alignment horizontal="right" vertical="center" shrinkToFit="1"/>
    </xf>
    <xf numFmtId="0" fontId="7" fillId="0" borderId="5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38" fontId="0" fillId="0" borderId="1" xfId="1" applyFont="1" applyFill="1" applyBorder="1">
      <alignment vertical="center"/>
    </xf>
    <xf numFmtId="38" fontId="0" fillId="0" borderId="0" xfId="0" applyNumberFormat="1" applyFill="1">
      <alignment vertical="center"/>
    </xf>
    <xf numFmtId="0" fontId="2" fillId="4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179" fontId="6" fillId="0" borderId="2" xfId="0" applyNumberFormat="1" applyFont="1" applyFill="1" applyBorder="1" applyAlignment="1">
      <alignment horizontal="right" vertical="center"/>
    </xf>
    <xf numFmtId="179" fontId="6" fillId="0" borderId="7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3"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</dxfs>
  <tableStyles count="0" defaultTableStyle="TableStyleMedium2" defaultPivotStyle="PivotStyleLight16"/>
  <colors>
    <mruColors>
      <color rgb="FFFFFF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0</xdr:row>
      <xdr:rowOff>102234</xdr:rowOff>
    </xdr:from>
    <xdr:to>
      <xdr:col>5</xdr:col>
      <xdr:colOff>600075</xdr:colOff>
      <xdr:row>13</xdr:row>
      <xdr:rowOff>142875</xdr:rowOff>
    </xdr:to>
    <xdr:sp macro="" textlink="">
      <xdr:nvSpPr>
        <xdr:cNvPr id="2" name="図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276725" y="102234"/>
          <a:ext cx="2200275" cy="3717291"/>
        </a:xfrm>
        <a:prstGeom prst="wedgeRectCallout">
          <a:avLst>
            <a:gd name="adj1" fmla="val -69379"/>
            <a:gd name="adj2" fmla="val -3119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400" b="1">
              <a:solidFill>
                <a:schemeClr val="tx1"/>
              </a:solidFill>
              <a:ea typeface="ＭＳ ゴシック"/>
            </a:rPr>
            <a:t>手順①</a:t>
          </a:r>
        </a:p>
        <a:p>
          <a:r>
            <a:rPr kumimoji="1" lang="ja-JP" altLang="en-US">
              <a:solidFill>
                <a:schemeClr val="tx1"/>
              </a:solidFill>
              <a:ea typeface="ＭＳ ゴシック"/>
            </a:rPr>
            <a:t>「H27</a:t>
          </a:r>
          <a:r>
            <a:rPr kumimoji="1" lang="en-US" altLang="ja-JP">
              <a:solidFill>
                <a:schemeClr val="tx1"/>
              </a:solidFill>
              <a:ea typeface="ＭＳ ゴシック"/>
            </a:rPr>
            <a:t>.</a:t>
          </a:r>
          <a:r>
            <a:rPr kumimoji="1" lang="ja-JP" altLang="en-US">
              <a:solidFill>
                <a:schemeClr val="tx1"/>
              </a:solidFill>
              <a:ea typeface="ＭＳ ゴシック"/>
            </a:rPr>
            <a:t>10</a:t>
          </a:r>
          <a:r>
            <a:rPr kumimoji="1" lang="en-US" altLang="ja-JP">
              <a:solidFill>
                <a:schemeClr val="tx1"/>
              </a:solidFill>
              <a:ea typeface="ＭＳ ゴシック"/>
            </a:rPr>
            <a:t>.</a:t>
          </a:r>
          <a:r>
            <a:rPr kumimoji="1" lang="ja-JP" altLang="en-US">
              <a:solidFill>
                <a:schemeClr val="tx1"/>
              </a:solidFill>
              <a:ea typeface="ＭＳ ゴシック"/>
            </a:rPr>
            <a:t>20」、「R1</a:t>
          </a:r>
          <a:r>
            <a:rPr kumimoji="1" lang="en-US" altLang="ja-JP">
              <a:solidFill>
                <a:schemeClr val="tx1"/>
              </a:solidFill>
              <a:ea typeface="ＭＳ ゴシック"/>
            </a:rPr>
            <a:t>.</a:t>
          </a:r>
          <a:r>
            <a:rPr kumimoji="1" lang="ja-JP" altLang="en-US">
              <a:solidFill>
                <a:schemeClr val="tx1"/>
              </a:solidFill>
              <a:ea typeface="ＭＳ ゴシック"/>
            </a:rPr>
            <a:t>5</a:t>
          </a:r>
          <a:r>
            <a:rPr kumimoji="1" lang="en-US" altLang="ja-JP">
              <a:solidFill>
                <a:schemeClr val="tx1"/>
              </a:solidFill>
              <a:ea typeface="ＭＳ ゴシック"/>
            </a:rPr>
            <a:t>.</a:t>
          </a:r>
          <a:r>
            <a:rPr kumimoji="1" lang="ja-JP" altLang="en-US">
              <a:solidFill>
                <a:schemeClr val="tx1"/>
              </a:solidFill>
              <a:ea typeface="ＭＳ ゴシック"/>
            </a:rPr>
            <a:t>1」、「1998</a:t>
          </a:r>
          <a:r>
            <a:rPr kumimoji="1" lang="en-US" altLang="ja-JP">
              <a:solidFill>
                <a:schemeClr val="tx1"/>
              </a:solidFill>
              <a:ea typeface="ＭＳ ゴシック"/>
            </a:rPr>
            <a:t>.</a:t>
          </a:r>
          <a:r>
            <a:rPr kumimoji="1" lang="ja-JP" altLang="en-US">
              <a:solidFill>
                <a:schemeClr val="tx1"/>
              </a:solidFill>
              <a:ea typeface="ＭＳ ゴシック"/>
            </a:rPr>
            <a:t>1</a:t>
          </a:r>
          <a:r>
            <a:rPr kumimoji="1" lang="en-US" altLang="ja-JP">
              <a:solidFill>
                <a:schemeClr val="tx1"/>
              </a:solidFill>
              <a:ea typeface="ＭＳ ゴシック"/>
            </a:rPr>
            <a:t>.</a:t>
          </a:r>
          <a:r>
            <a:rPr kumimoji="1" lang="ja-JP" altLang="en-US">
              <a:solidFill>
                <a:schemeClr val="tx1"/>
              </a:solidFill>
              <a:ea typeface="ＭＳ ゴシック"/>
            </a:rPr>
            <a:t>16」「2019</a:t>
          </a:r>
          <a:r>
            <a:rPr kumimoji="1" lang="en-US" altLang="ja-JP">
              <a:solidFill>
                <a:schemeClr val="tx1"/>
              </a:solidFill>
              <a:ea typeface="ＭＳ ゴシック"/>
            </a:rPr>
            <a:t>.</a:t>
          </a:r>
          <a:r>
            <a:rPr kumimoji="1" lang="ja-JP" altLang="en-US">
              <a:solidFill>
                <a:schemeClr val="tx1"/>
              </a:solidFill>
              <a:ea typeface="ＭＳ ゴシック"/>
            </a:rPr>
            <a:t>10</a:t>
          </a:r>
          <a:r>
            <a:rPr kumimoji="1" lang="en-US" altLang="ja-JP">
              <a:solidFill>
                <a:schemeClr val="tx1"/>
              </a:solidFill>
              <a:ea typeface="ＭＳ ゴシック"/>
            </a:rPr>
            <a:t>.</a:t>
          </a:r>
          <a:r>
            <a:rPr kumimoji="1" lang="ja-JP" altLang="en-US">
              <a:solidFill>
                <a:schemeClr val="tx1"/>
              </a:solidFill>
              <a:ea typeface="ＭＳ ゴシック"/>
            </a:rPr>
            <a:t>1」</a:t>
          </a:r>
        </a:p>
        <a:p>
          <a:r>
            <a:rPr kumimoji="1" lang="ja-JP" altLang="en-US">
              <a:solidFill>
                <a:schemeClr val="tx1"/>
              </a:solidFill>
              <a:ea typeface="ＭＳ ゴシック"/>
            </a:rPr>
            <a:t>のように半角で入力して</a:t>
          </a:r>
          <a:endParaRPr kumimoji="1" lang="en-US" altLang="ja-JP">
            <a:solidFill>
              <a:schemeClr val="tx1"/>
            </a:solidFill>
            <a:ea typeface="ＭＳ ゴシック"/>
          </a:endParaRPr>
        </a:p>
        <a:p>
          <a:r>
            <a:rPr kumimoji="1" lang="ja-JP" altLang="en-US">
              <a:solidFill>
                <a:schemeClr val="tx1"/>
              </a:solidFill>
              <a:ea typeface="ＭＳ ゴシック"/>
            </a:rPr>
            <a:t>ください。</a:t>
          </a:r>
        </a:p>
        <a:p>
          <a:endParaRPr lang="en-US">
            <a:solidFill>
              <a:sysClr val="windowText" lastClr="000000"/>
            </a:solidFill>
          </a:endParaRPr>
        </a:p>
        <a:p>
          <a:r>
            <a:rPr lang="ja-JP" altLang="en-US">
              <a:solidFill>
                <a:sysClr val="windowText" lastClr="000000"/>
              </a:solidFill>
            </a:rPr>
            <a:t>法人の設立登</a:t>
          </a:r>
          <a:r>
            <a:rPr lang="ja-JP" altLang="en-US">
              <a:solidFill>
                <a:schemeClr val="tx1"/>
              </a:solidFill>
            </a:rPr>
            <a:t>記日を入力すると、手順②において入力できる</a:t>
          </a:r>
        </a:p>
        <a:p>
          <a:r>
            <a:rPr lang="ja-JP" altLang="en-US">
              <a:solidFill>
                <a:schemeClr val="tx1"/>
              </a:solidFill>
            </a:rPr>
            <a:t>セル以外が黒塗りになります。</a:t>
          </a:r>
          <a:endParaRPr lang="en-US" altLang="ja-JP">
            <a:solidFill>
              <a:schemeClr val="tx1"/>
            </a:solidFill>
          </a:endParaRPr>
        </a:p>
        <a:p>
          <a:endParaRPr lang="en-US" altLang="ja-JP">
            <a:solidFill>
              <a:schemeClr val="tx1"/>
            </a:solidFill>
          </a:endParaRPr>
        </a:p>
        <a:p>
          <a:r>
            <a:rPr lang="en-US" altLang="ja-JP">
              <a:solidFill>
                <a:schemeClr val="tx1"/>
              </a:solidFill>
            </a:rPr>
            <a:t>※</a:t>
          </a:r>
          <a:r>
            <a:rPr lang="ja-JP" altLang="en-US">
              <a:solidFill>
                <a:schemeClr val="tx1"/>
              </a:solidFill>
            </a:rPr>
            <a:t>法人の設立登記日が令和２年</a:t>
          </a:r>
          <a:endParaRPr lang="en-US" altLang="ja-JP">
            <a:solidFill>
              <a:schemeClr val="tx1"/>
            </a:solidFill>
          </a:endParaRPr>
        </a:p>
        <a:p>
          <a:r>
            <a:rPr lang="ja-JP" altLang="en-US">
              <a:solidFill>
                <a:schemeClr val="tx1"/>
              </a:solidFill>
            </a:rPr>
            <a:t>２月１日</a:t>
          </a:r>
          <a:r>
            <a:rPr lang="en-US" altLang="ja-JP">
              <a:solidFill>
                <a:schemeClr val="tx1"/>
              </a:solidFill>
            </a:rPr>
            <a:t>(2020/2/1</a:t>
          </a:r>
          <a:r>
            <a:rPr lang="ja-JP" altLang="en-US">
              <a:solidFill>
                <a:schemeClr val="tx1"/>
              </a:solidFill>
            </a:rPr>
            <a:t>）以前である</a:t>
          </a:r>
          <a:endParaRPr lang="en-US" altLang="ja-JP">
            <a:solidFill>
              <a:schemeClr val="tx1"/>
            </a:solidFill>
          </a:endParaRPr>
        </a:p>
        <a:p>
          <a:r>
            <a:rPr lang="ja-JP" altLang="en-US">
              <a:solidFill>
                <a:schemeClr val="tx1"/>
              </a:solidFill>
            </a:rPr>
            <a:t>にもかかわらず、設立登記日を</a:t>
          </a:r>
          <a:endParaRPr lang="en-US" altLang="ja-JP">
            <a:solidFill>
              <a:schemeClr val="tx1"/>
            </a:solidFill>
          </a:endParaRPr>
        </a:p>
        <a:p>
          <a:r>
            <a:rPr lang="ja-JP" altLang="en-US">
              <a:solidFill>
                <a:schemeClr val="tx1"/>
              </a:solidFill>
            </a:rPr>
            <a:t>入力すると、収入金額の入力</a:t>
          </a:r>
          <a:endParaRPr lang="en-US" altLang="ja-JP">
            <a:solidFill>
              <a:schemeClr val="tx1"/>
            </a:solidFill>
          </a:endParaRPr>
        </a:p>
        <a:p>
          <a:r>
            <a:rPr lang="ja-JP" altLang="en-US">
              <a:solidFill>
                <a:schemeClr val="tx1"/>
              </a:solidFill>
            </a:rPr>
            <a:t>セル全部が</a:t>
          </a:r>
          <a:r>
            <a:rPr lang="ja-JP" altLang="en-US">
              <a:solidFill>
                <a:sysClr val="windowText" lastClr="000000"/>
              </a:solidFill>
            </a:rPr>
            <a:t>黒塗りになって</a:t>
          </a:r>
          <a:endParaRPr lang="en-US" altLang="ja-JP">
            <a:solidFill>
              <a:sysClr val="windowText" lastClr="000000"/>
            </a:solidFill>
          </a:endParaRPr>
        </a:p>
        <a:p>
          <a:r>
            <a:rPr lang="ja-JP" altLang="en-US">
              <a:solidFill>
                <a:sysClr val="windowText" lastClr="000000"/>
              </a:solidFill>
            </a:rPr>
            <a:t>しまう場合は、</a:t>
          </a:r>
          <a:endParaRPr lang="en-US" altLang="ja-JP">
            <a:solidFill>
              <a:sysClr val="windowText" lastClr="000000"/>
            </a:solidFill>
          </a:endParaRPr>
        </a:p>
        <a:p>
          <a:r>
            <a:rPr lang="ja-JP" altLang="en-US">
              <a:solidFill>
                <a:sysClr val="windowText" lastClr="000000"/>
              </a:solidFill>
            </a:rPr>
            <a:t>「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H27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20」、「R1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1」、「1998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16」「2019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1」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のように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半角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入力してください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en-US">
            <a:solidFill>
              <a:sysClr val="windowText" lastClr="000000"/>
            </a:solidFill>
          </a:endParaRPr>
        </a:p>
        <a:p>
          <a:endParaRPr/>
        </a:p>
      </xdr:txBody>
    </xdr:sp>
    <xdr:clientData/>
  </xdr:twoCellAnchor>
  <xdr:twoCellAnchor>
    <xdr:from>
      <xdr:col>2</xdr:col>
      <xdr:colOff>601980</xdr:colOff>
      <xdr:row>14</xdr:row>
      <xdr:rowOff>52070</xdr:rowOff>
    </xdr:from>
    <xdr:to>
      <xdr:col>5</xdr:col>
      <xdr:colOff>600075</xdr:colOff>
      <xdr:row>19</xdr:row>
      <xdr:rowOff>161925</xdr:rowOff>
    </xdr:to>
    <xdr:sp macro="" textlink="">
      <xdr:nvSpPr>
        <xdr:cNvPr id="6" name="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421505" y="4071620"/>
          <a:ext cx="2055495" cy="182435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400" b="1">
              <a:solidFill>
                <a:schemeClr val="tx1"/>
              </a:solidFill>
              <a:ea typeface="ＭＳ ゴシック"/>
            </a:rPr>
            <a:t>手順②</a:t>
          </a:r>
        </a:p>
        <a:p>
          <a:r>
            <a:rPr kumimoji="1" lang="ja-JP" altLang="en-US">
              <a:solidFill>
                <a:schemeClr val="tx1"/>
              </a:solidFill>
            </a:rPr>
            <a:t>法人の設立登記日を入力</a:t>
          </a:r>
        </a:p>
        <a:p>
          <a:r>
            <a:rPr kumimoji="1" lang="ja-JP" altLang="en-US">
              <a:solidFill>
                <a:schemeClr val="tx1"/>
              </a:solidFill>
            </a:rPr>
            <a:t>すると、</a:t>
          </a:r>
          <a:r>
            <a:rPr lang="ja-JP" altLang="en-US">
              <a:solidFill>
                <a:schemeClr val="tx1"/>
              </a:solidFill>
            </a:rPr>
            <a:t>入力できるセル以外が</a:t>
          </a:r>
        </a:p>
        <a:p>
          <a:r>
            <a:rPr lang="ja-JP" altLang="en-US">
              <a:solidFill>
                <a:schemeClr val="tx1"/>
              </a:solidFill>
            </a:rPr>
            <a:t>黒塗りになります。</a:t>
          </a:r>
        </a:p>
        <a:p>
          <a:endParaRPr/>
        </a:p>
        <a:p>
          <a:r>
            <a:rPr kumimoji="1" lang="ja-JP" altLang="en-US">
              <a:solidFill>
                <a:schemeClr val="tx1"/>
              </a:solidFill>
            </a:rPr>
            <a:t>黒塗りされていないセルに</a:t>
          </a:r>
        </a:p>
        <a:p>
          <a:r>
            <a:rPr lang="ja-JP" altLang="en-US">
              <a:solidFill>
                <a:schemeClr val="tx1"/>
              </a:solidFill>
            </a:rPr>
            <a:t>各月の収入金額を</a:t>
          </a:r>
        </a:p>
        <a:p>
          <a:r>
            <a:rPr kumimoji="1" lang="ja-JP" altLang="en-US" u="sng">
              <a:solidFill>
                <a:schemeClr val="tx1"/>
              </a:solidFill>
            </a:rPr>
            <a:t>円単位で入力</a:t>
          </a:r>
          <a:r>
            <a:rPr kumimoji="1" lang="ja-JP" altLang="en-US">
              <a:solidFill>
                <a:schemeClr val="tx1"/>
              </a:solidFill>
            </a:rPr>
            <a:t>してください。</a:t>
          </a:r>
        </a:p>
      </xdr:txBody>
    </xdr:sp>
    <xdr:clientData/>
  </xdr:twoCellAnchor>
  <xdr:twoCellAnchor>
    <xdr:from>
      <xdr:col>2</xdr:col>
      <xdr:colOff>142875</xdr:colOff>
      <xdr:row>8</xdr:row>
      <xdr:rowOff>172085</xdr:rowOff>
    </xdr:from>
    <xdr:to>
      <xdr:col>2</xdr:col>
      <xdr:colOff>552450</xdr:colOff>
      <xdr:row>19</xdr:row>
      <xdr:rowOff>286385</xdr:rowOff>
    </xdr:to>
    <xdr:sp macro="" textlink="">
      <xdr:nvSpPr>
        <xdr:cNvPr id="8" name="図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962400" y="2134235"/>
          <a:ext cx="409575" cy="3886200"/>
        </a:xfrm>
        <a:prstGeom prst="rightBrace">
          <a:avLst>
            <a:gd name="adj1" fmla="val 8333"/>
            <a:gd name="adj2" fmla="val 72622"/>
          </a:avLst>
        </a:prstGeom>
        <a:noFill/>
        <a:ln w="38100" cap="flat" cmpd="sng" algn="ctr">
          <a:solidFill>
            <a:schemeClr val="accent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lang="ja-JP" altLang="en-US"/>
        </a:p>
      </xdr:txBody>
    </xdr:sp>
    <xdr:clientData/>
  </xdr:twoCellAnchor>
  <xdr:twoCellAnchor>
    <xdr:from>
      <xdr:col>2</xdr:col>
      <xdr:colOff>48260</xdr:colOff>
      <xdr:row>23</xdr:row>
      <xdr:rowOff>95250</xdr:rowOff>
    </xdr:from>
    <xdr:to>
      <xdr:col>2</xdr:col>
      <xdr:colOff>457835</xdr:colOff>
      <xdr:row>28</xdr:row>
      <xdr:rowOff>247650</xdr:rowOff>
    </xdr:to>
    <xdr:sp macro="" textlink="">
      <xdr:nvSpPr>
        <xdr:cNvPr id="9" name="図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867785" y="7277100"/>
          <a:ext cx="409575" cy="1866900"/>
        </a:xfrm>
        <a:prstGeom prst="rightBrace">
          <a:avLst>
            <a:gd name="adj1" fmla="val 8333"/>
            <a:gd name="adj2" fmla="val 50073"/>
          </a:avLst>
        </a:prstGeom>
        <a:noFill/>
        <a:ln w="38100" cap="flat" cmpd="sng" algn="ctr">
          <a:solidFill>
            <a:schemeClr val="accent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lang="ja-JP" altLang="en-US"/>
        </a:p>
      </xdr:txBody>
    </xdr:sp>
    <xdr:clientData/>
  </xdr:twoCellAnchor>
  <xdr:twoCellAnchor>
    <xdr:from>
      <xdr:col>2</xdr:col>
      <xdr:colOff>513080</xdr:colOff>
      <xdr:row>24</xdr:row>
      <xdr:rowOff>162560</xdr:rowOff>
    </xdr:from>
    <xdr:to>
      <xdr:col>5</xdr:col>
      <xdr:colOff>591820</xdr:colOff>
      <xdr:row>26</xdr:row>
      <xdr:rowOff>323850</xdr:rowOff>
    </xdr:to>
    <xdr:sp macro="" textlink="">
      <xdr:nvSpPr>
        <xdr:cNvPr id="10" name="四角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332605" y="7687310"/>
          <a:ext cx="2136140" cy="84709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400" b="1">
              <a:solidFill>
                <a:schemeClr val="tx1"/>
              </a:solidFill>
              <a:ea typeface="ＭＳ ゴシック"/>
            </a:rPr>
            <a:t>手順③</a:t>
          </a:r>
        </a:p>
        <a:p>
          <a:r>
            <a:rPr kumimoji="1" lang="ja-JP" altLang="en-US">
              <a:solidFill>
                <a:schemeClr val="tx1"/>
              </a:solidFill>
            </a:rPr>
            <a:t>各月の収入金額を</a:t>
          </a:r>
        </a:p>
        <a:p>
          <a:r>
            <a:rPr kumimoji="1" lang="ja-JP" altLang="en-US" u="sng">
              <a:solidFill>
                <a:schemeClr val="tx1"/>
              </a:solidFill>
            </a:rPr>
            <a:t>円単位で入力</a:t>
          </a:r>
          <a:r>
            <a:rPr kumimoji="1" lang="ja-JP" altLang="en-US">
              <a:solidFill>
                <a:schemeClr val="tx1"/>
              </a:solidFill>
            </a:rPr>
            <a:t>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</xdr:colOff>
      <xdr:row>21</xdr:row>
      <xdr:rowOff>0</xdr:rowOff>
    </xdr:from>
    <xdr:to>
      <xdr:col>2</xdr:col>
      <xdr:colOff>13970</xdr:colOff>
      <xdr:row>21</xdr:row>
      <xdr:rowOff>367665</xdr:rowOff>
    </xdr:to>
    <xdr:sp macro="" textlink="">
      <xdr:nvSpPr>
        <xdr:cNvPr id="2" name="直線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flipV="1">
          <a:off x="8255" y="4552950"/>
          <a:ext cx="1034415" cy="367665"/>
        </a:xfrm>
        <a:prstGeom prst="line">
          <a:avLst/>
        </a:prstGeom>
        <a:noFill/>
        <a:ln>
          <a:solidFill>
            <a:sysClr val="windowText" lastClr="00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29"/>
  <sheetViews>
    <sheetView tabSelected="1" view="pageBreakPreview" zoomScaleNormal="80" zoomScaleSheetLayoutView="100" workbookViewId="0">
      <selection activeCell="B5" sqref="B5"/>
    </sheetView>
  </sheetViews>
  <sheetFormatPr defaultRowHeight="13.5" x14ac:dyDescent="0.15"/>
  <cols>
    <col min="1" max="1" width="24.5" customWidth="1"/>
    <col min="2" max="2" width="25.625" customWidth="1"/>
    <col min="26" max="30" width="9.25" customWidth="1"/>
    <col min="31" max="36" width="8.5" customWidth="1"/>
    <col min="37" max="37" width="9.25" customWidth="1"/>
    <col min="42" max="42" width="11.5" customWidth="1"/>
    <col min="43" max="54" width="15.25" customWidth="1"/>
  </cols>
  <sheetData>
    <row r="1" spans="1:54" x14ac:dyDescent="0.15">
      <c r="A1" s="1"/>
      <c r="B1" s="1"/>
      <c r="C1" s="1"/>
      <c r="D1" s="1"/>
      <c r="E1" s="1"/>
      <c r="F1" s="1"/>
      <c r="AO1" t="s">
        <v>67</v>
      </c>
      <c r="AP1" t="s">
        <v>8</v>
      </c>
      <c r="AQ1" t="s">
        <v>69</v>
      </c>
      <c r="AR1" t="s">
        <v>70</v>
      </c>
      <c r="AS1" t="s">
        <v>71</v>
      </c>
      <c r="AT1" t="s">
        <v>19</v>
      </c>
      <c r="AU1" t="s">
        <v>68</v>
      </c>
      <c r="AV1" t="s">
        <v>72</v>
      </c>
      <c r="AW1" t="s">
        <v>73</v>
      </c>
      <c r="AX1" t="s">
        <v>74</v>
      </c>
      <c r="AY1" t="s">
        <v>75</v>
      </c>
      <c r="AZ1" t="s">
        <v>76</v>
      </c>
      <c r="BA1" t="s">
        <v>77</v>
      </c>
      <c r="BB1" t="s">
        <v>56</v>
      </c>
    </row>
    <row r="2" spans="1:54" ht="27" customHeight="1" x14ac:dyDescent="0.15">
      <c r="A2" s="2" t="s">
        <v>52</v>
      </c>
      <c r="B2" s="5"/>
      <c r="C2" s="1"/>
      <c r="D2" s="8">
        <f>+IF(B2="",1,IF(B2&lt;Z2,2,IF(B2&lt;AA2,3,IF(B2&lt;AB2,4,IF(B2&lt;AC2,5,IF(B2&lt;AD2,6,IF(B2&lt;AE2,7,IF(B2&lt;AF2,8,IF(B2&lt;AG2,9,IF(B2&lt;AH2,10,IF(B2&lt;AI2,11,IF(B2&lt;AJ2,12,IF(B2&lt;AK2,13,14)))))))))))))</f>
        <v>1</v>
      </c>
      <c r="E2" s="8">
        <f>+IF(D2="","",IF(D2=1,1,IF(D2=2,"A",IF(D2=3,"B",IF(D2=4,"B",IF(D2=5,"B",IF(D2=6,"B",IF(D2=7,"B",IF(D2=8,"C",IF(D2=9,"C",IF(D2=10,"C",IF(D2=11,"C",IF(D2=12,"C",IF(D2=13,"C",IF(D2=14,14,"error")))))))))))))))</f>
        <v>1</v>
      </c>
      <c r="F2" s="1"/>
      <c r="Z2" s="9">
        <v>43526</v>
      </c>
      <c r="AA2" s="9">
        <v>43557</v>
      </c>
      <c r="AB2" s="9">
        <v>43587</v>
      </c>
      <c r="AC2" s="9">
        <v>43618</v>
      </c>
      <c r="AD2" s="9">
        <v>43648</v>
      </c>
      <c r="AE2" s="12">
        <v>43679</v>
      </c>
      <c r="AF2" s="14">
        <v>43710</v>
      </c>
      <c r="AG2" s="14">
        <v>43740</v>
      </c>
      <c r="AH2" s="14">
        <v>43771</v>
      </c>
      <c r="AI2" s="14">
        <v>43801</v>
      </c>
      <c r="AJ2" s="14">
        <v>43832</v>
      </c>
      <c r="AK2" s="18">
        <v>43863</v>
      </c>
      <c r="AL2">
        <f>+IF(B2="",1,IF(B2&lt;Z2,2,IF(B2&lt;AA2,3,IF(B2&lt;AB2,4,IF(B2&lt;AC2,5,IF(B2&lt;AD2,6,IF(B2&lt;AE2,7,IF(B2&lt;AF2,8,IF(B2&lt;AG2,9,IF(B2&lt;AH2,10,IF(B2&lt;AI2,11,IF(B2&lt;AJ2,12,IF(B2&lt;AK2,13,14)))))))))))))</f>
        <v>1</v>
      </c>
      <c r="AO2" s="16">
        <v>1</v>
      </c>
      <c r="AP2" s="16">
        <v>2</v>
      </c>
      <c r="AQ2" s="16">
        <v>3</v>
      </c>
      <c r="AR2" s="16">
        <v>4</v>
      </c>
      <c r="AS2" s="16">
        <v>5</v>
      </c>
      <c r="AT2" s="16">
        <v>6</v>
      </c>
      <c r="AU2" s="16">
        <v>7</v>
      </c>
      <c r="AV2" s="16">
        <v>8</v>
      </c>
      <c r="AW2" s="16">
        <v>9</v>
      </c>
      <c r="AX2" s="16">
        <v>10</v>
      </c>
      <c r="AY2" s="16">
        <v>11</v>
      </c>
      <c r="AZ2" s="16">
        <v>12</v>
      </c>
      <c r="BA2" s="16">
        <v>13</v>
      </c>
      <c r="BB2" s="16">
        <v>14</v>
      </c>
    </row>
    <row r="3" spans="1:54" x14ac:dyDescent="0.15">
      <c r="A3" s="1"/>
      <c r="B3" s="1"/>
      <c r="C3" s="1"/>
      <c r="D3" s="1"/>
      <c r="E3" s="1"/>
      <c r="F3" s="1"/>
      <c r="AO3" s="16">
        <v>1</v>
      </c>
      <c r="AP3" s="16" t="s">
        <v>78</v>
      </c>
      <c r="AQ3" s="16" t="s">
        <v>33</v>
      </c>
      <c r="AR3" s="16" t="s">
        <v>33</v>
      </c>
      <c r="AS3" s="16" t="s">
        <v>33</v>
      </c>
      <c r="AT3" s="16" t="s">
        <v>33</v>
      </c>
      <c r="AU3" s="16" t="s">
        <v>33</v>
      </c>
      <c r="AV3" s="16" t="s">
        <v>79</v>
      </c>
      <c r="AW3" s="16" t="s">
        <v>79</v>
      </c>
      <c r="AX3" s="16" t="s">
        <v>79</v>
      </c>
      <c r="AY3" s="16" t="s">
        <v>79</v>
      </c>
      <c r="AZ3" s="16" t="s">
        <v>79</v>
      </c>
      <c r="BA3" s="16" t="s">
        <v>79</v>
      </c>
      <c r="BB3" s="16">
        <v>14</v>
      </c>
    </row>
    <row r="4" spans="1:54" x14ac:dyDescent="0.15">
      <c r="A4" s="1"/>
      <c r="B4" s="1"/>
      <c r="C4" s="1"/>
      <c r="D4" s="1"/>
      <c r="E4" s="1"/>
      <c r="F4" s="1"/>
    </row>
    <row r="5" spans="1:54" x14ac:dyDescent="0.15">
      <c r="A5" s="1"/>
      <c r="B5" s="1"/>
      <c r="C5" s="1"/>
      <c r="D5" s="1"/>
      <c r="E5" s="1"/>
      <c r="F5" s="1"/>
    </row>
    <row r="6" spans="1:54" x14ac:dyDescent="0.15">
      <c r="A6" s="1"/>
      <c r="B6" s="1"/>
      <c r="C6" s="1"/>
      <c r="D6" s="1"/>
      <c r="E6" s="1"/>
      <c r="F6" s="1"/>
    </row>
    <row r="7" spans="1:54" ht="27" customHeight="1" x14ac:dyDescent="0.15">
      <c r="A7" s="37" t="s">
        <v>66</v>
      </c>
      <c r="B7" s="37"/>
      <c r="C7" s="1"/>
      <c r="D7" s="1"/>
      <c r="E7" s="1"/>
      <c r="F7" s="1"/>
      <c r="Z7" s="10"/>
      <c r="AA7" s="10"/>
      <c r="AB7" s="10"/>
      <c r="AC7" s="10"/>
      <c r="AD7" s="10"/>
      <c r="AE7" s="10"/>
      <c r="AF7" s="15"/>
      <c r="AG7" s="15"/>
      <c r="AH7" s="15"/>
      <c r="AI7" s="15"/>
      <c r="AJ7" s="15"/>
    </row>
    <row r="8" spans="1:54" ht="33" customHeight="1" x14ac:dyDescent="0.15">
      <c r="A8" s="3" t="s">
        <v>65</v>
      </c>
      <c r="B8" s="6" t="s">
        <v>82</v>
      </c>
      <c r="C8" s="1"/>
      <c r="D8" s="1"/>
      <c r="E8" s="1"/>
      <c r="F8" s="1"/>
      <c r="AA8" s="11"/>
      <c r="AB8" s="11"/>
      <c r="AC8" s="11"/>
      <c r="AD8" s="11"/>
      <c r="AE8" s="11"/>
      <c r="AF8" s="16"/>
      <c r="AG8" s="16"/>
      <c r="AH8" s="16"/>
      <c r="AI8" s="16"/>
      <c r="AJ8" s="16"/>
    </row>
    <row r="9" spans="1:54" ht="27" customHeight="1" x14ac:dyDescent="0.15">
      <c r="A9" s="4" t="s">
        <v>53</v>
      </c>
      <c r="B9" s="7"/>
      <c r="C9" s="1"/>
      <c r="D9" s="1"/>
      <c r="E9" s="1"/>
      <c r="F9" s="1"/>
      <c r="AA9" s="11"/>
      <c r="AB9" s="11"/>
      <c r="AC9" s="11"/>
      <c r="AD9" s="11"/>
      <c r="AE9" s="13"/>
      <c r="AF9" s="17"/>
      <c r="AG9" s="17"/>
      <c r="AH9" s="17"/>
      <c r="AI9" s="17"/>
      <c r="AJ9" s="17"/>
    </row>
    <row r="10" spans="1:54" ht="27" customHeight="1" x14ac:dyDescent="0.15">
      <c r="A10" s="4" t="s">
        <v>24</v>
      </c>
      <c r="B10" s="7"/>
      <c r="C10" s="1"/>
      <c r="D10" s="1"/>
      <c r="E10" s="1"/>
      <c r="F10" s="1"/>
      <c r="AA10" s="11"/>
      <c r="AB10" s="11"/>
      <c r="AC10" s="11"/>
      <c r="AD10" s="11"/>
      <c r="AE10" s="13"/>
      <c r="AF10" s="17"/>
      <c r="AG10" s="17"/>
      <c r="AH10" s="17"/>
      <c r="AI10" s="17"/>
      <c r="AJ10" s="17"/>
    </row>
    <row r="11" spans="1:54" ht="27" customHeight="1" x14ac:dyDescent="0.15">
      <c r="A11" s="4" t="s">
        <v>0</v>
      </c>
      <c r="B11" s="7"/>
      <c r="C11" s="1"/>
      <c r="D11" s="1"/>
      <c r="E11" s="1"/>
      <c r="F11" s="1"/>
      <c r="AA11" s="11"/>
      <c r="AB11" s="11"/>
      <c r="AC11" s="11"/>
      <c r="AD11" s="11"/>
      <c r="AE11" s="13"/>
      <c r="AF11" s="17"/>
      <c r="AG11" s="17"/>
      <c r="AH11" s="17"/>
      <c r="AI11" s="17"/>
      <c r="AJ11" s="17"/>
    </row>
    <row r="12" spans="1:54" ht="27" customHeight="1" x14ac:dyDescent="0.15">
      <c r="A12" s="4" t="s">
        <v>55</v>
      </c>
      <c r="B12" s="7"/>
      <c r="C12" s="1"/>
      <c r="D12" s="1"/>
      <c r="E12" s="1"/>
      <c r="F12" s="1"/>
      <c r="AA12" s="11"/>
      <c r="AB12" s="11"/>
      <c r="AC12" s="11"/>
      <c r="AD12" s="11"/>
      <c r="AE12" s="13"/>
      <c r="AF12" s="17"/>
      <c r="AG12" s="17"/>
      <c r="AH12" s="17"/>
      <c r="AI12" s="17"/>
      <c r="AJ12" s="17"/>
    </row>
    <row r="13" spans="1:54" ht="27" customHeight="1" x14ac:dyDescent="0.15">
      <c r="A13" s="4" t="s">
        <v>30</v>
      </c>
      <c r="B13" s="7"/>
      <c r="C13" s="1"/>
      <c r="D13" s="1"/>
      <c r="E13" s="1"/>
      <c r="F13" s="1"/>
      <c r="AA13" s="11"/>
      <c r="AB13" s="11"/>
      <c r="AC13" s="11"/>
      <c r="AD13" s="11"/>
      <c r="AE13" s="13"/>
      <c r="AF13" s="17"/>
      <c r="AG13" s="17"/>
      <c r="AH13" s="17"/>
      <c r="AI13" s="17"/>
      <c r="AJ13" s="17"/>
    </row>
    <row r="14" spans="1:54" ht="27" customHeight="1" x14ac:dyDescent="0.15">
      <c r="A14" s="4" t="s">
        <v>57</v>
      </c>
      <c r="B14" s="7"/>
      <c r="C14" s="1"/>
      <c r="D14" s="1"/>
      <c r="E14" s="1"/>
      <c r="F14" s="1"/>
      <c r="AA14" s="11"/>
      <c r="AB14" s="11"/>
      <c r="AC14" s="11"/>
      <c r="AD14" s="11"/>
      <c r="AE14" s="13"/>
      <c r="AF14" s="17"/>
      <c r="AG14" s="17"/>
      <c r="AH14" s="17"/>
      <c r="AI14" s="17"/>
      <c r="AJ14" s="17"/>
    </row>
    <row r="15" spans="1:54" ht="27" customHeight="1" x14ac:dyDescent="0.15">
      <c r="A15" s="4" t="s">
        <v>58</v>
      </c>
      <c r="B15" s="7"/>
      <c r="C15" s="1"/>
      <c r="D15" s="1"/>
      <c r="E15" s="1"/>
      <c r="F15" s="1"/>
      <c r="AA15" s="11"/>
      <c r="AB15" s="11"/>
      <c r="AC15" s="11"/>
      <c r="AD15" s="11"/>
      <c r="AE15" s="13"/>
      <c r="AF15" s="17"/>
      <c r="AG15" s="17"/>
      <c r="AH15" s="17"/>
      <c r="AI15" s="17"/>
      <c r="AJ15" s="17"/>
    </row>
    <row r="16" spans="1:54" ht="27" customHeight="1" x14ac:dyDescent="0.15">
      <c r="A16" s="4" t="s">
        <v>59</v>
      </c>
      <c r="B16" s="7"/>
      <c r="C16" s="1"/>
      <c r="D16" s="1"/>
      <c r="E16" s="1"/>
      <c r="F16" s="1"/>
      <c r="AA16" s="11"/>
      <c r="AB16" s="11"/>
      <c r="AC16" s="11"/>
      <c r="AD16" s="11"/>
      <c r="AE16" s="13"/>
      <c r="AF16" s="17"/>
      <c r="AG16" s="17"/>
      <c r="AH16" s="17"/>
      <c r="AI16" s="17"/>
      <c r="AJ16" s="17"/>
    </row>
    <row r="17" spans="1:36" ht="27" customHeight="1" x14ac:dyDescent="0.15">
      <c r="A17" s="4" t="s">
        <v>51</v>
      </c>
      <c r="B17" s="7"/>
      <c r="C17" s="1"/>
      <c r="D17" s="1"/>
      <c r="E17" s="1"/>
      <c r="F17" s="1"/>
      <c r="AA17" s="11"/>
      <c r="AB17" s="11"/>
      <c r="AC17" s="11"/>
      <c r="AD17" s="11"/>
      <c r="AE17" s="13"/>
      <c r="AF17" s="17"/>
      <c r="AG17" s="17"/>
      <c r="AH17" s="17"/>
      <c r="AI17" s="17"/>
      <c r="AJ17" s="17"/>
    </row>
    <row r="18" spans="1:36" ht="27" customHeight="1" x14ac:dyDescent="0.15">
      <c r="A18" s="4" t="s">
        <v>54</v>
      </c>
      <c r="B18" s="7"/>
      <c r="C18" s="1"/>
      <c r="D18" s="1"/>
      <c r="E18" s="1"/>
      <c r="F18" s="1"/>
      <c r="AA18" s="11"/>
      <c r="AB18" s="11"/>
      <c r="AC18" s="11"/>
      <c r="AD18" s="11"/>
      <c r="AE18" s="13"/>
      <c r="AF18" s="17"/>
      <c r="AG18" s="17"/>
      <c r="AH18" s="17"/>
      <c r="AI18" s="17"/>
      <c r="AJ18" s="17"/>
    </row>
    <row r="19" spans="1:36" ht="27" customHeight="1" x14ac:dyDescent="0.15">
      <c r="A19" s="4" t="s">
        <v>28</v>
      </c>
      <c r="B19" s="7"/>
      <c r="C19" s="1"/>
      <c r="D19" s="1"/>
      <c r="E19" s="1"/>
      <c r="F19" s="1"/>
      <c r="AA19" s="11"/>
      <c r="AB19" s="11"/>
      <c r="AC19" s="11"/>
      <c r="AD19" s="11"/>
      <c r="AE19" s="13"/>
      <c r="AF19" s="17"/>
      <c r="AG19" s="17"/>
      <c r="AH19" s="17"/>
      <c r="AI19" s="17"/>
      <c r="AJ19" s="17"/>
    </row>
    <row r="20" spans="1:36" ht="27" customHeight="1" x14ac:dyDescent="0.15">
      <c r="A20" s="4" t="s">
        <v>22</v>
      </c>
      <c r="B20" s="7"/>
      <c r="C20" s="1"/>
      <c r="D20" s="1"/>
      <c r="E20" s="1"/>
      <c r="F20" s="1"/>
      <c r="AA20" s="11"/>
      <c r="AB20" s="11"/>
      <c r="AC20" s="11"/>
      <c r="AD20" s="11"/>
      <c r="AE20" s="13"/>
      <c r="AF20" s="17"/>
      <c r="AG20" s="17"/>
      <c r="AH20" s="17"/>
      <c r="AI20" s="17"/>
      <c r="AJ20" s="17"/>
    </row>
    <row r="21" spans="1:36" ht="27" customHeight="1" x14ac:dyDescent="0.15">
      <c r="A21" s="1"/>
      <c r="B21" s="1"/>
      <c r="C21" s="1"/>
      <c r="D21" s="1"/>
      <c r="E21" s="1"/>
      <c r="F21" s="1"/>
    </row>
    <row r="22" spans="1:36" ht="27" customHeight="1" x14ac:dyDescent="0.15">
      <c r="A22" s="37" t="s">
        <v>15</v>
      </c>
      <c r="B22" s="37"/>
      <c r="C22" s="1"/>
      <c r="D22" s="1"/>
      <c r="E22" s="1"/>
      <c r="F22" s="1"/>
      <c r="Z22" s="10"/>
      <c r="AA22" s="10"/>
      <c r="AB22" s="10"/>
      <c r="AC22" s="10"/>
      <c r="AD22" s="10"/>
      <c r="AE22" s="10"/>
      <c r="AF22" s="15"/>
      <c r="AG22" s="15"/>
      <c r="AH22" s="15"/>
      <c r="AI22" s="15"/>
      <c r="AJ22" s="15"/>
    </row>
    <row r="23" spans="1:36" ht="33" customHeight="1" x14ac:dyDescent="0.15">
      <c r="A23" s="3" t="s">
        <v>65</v>
      </c>
      <c r="B23" s="6" t="s">
        <v>82</v>
      </c>
      <c r="C23" s="1"/>
      <c r="D23" s="1"/>
      <c r="E23" s="1"/>
      <c r="F23" s="1"/>
      <c r="Z23" s="11"/>
      <c r="AA23" s="11"/>
      <c r="AB23" s="11"/>
      <c r="AC23" s="11"/>
      <c r="AD23" s="11"/>
      <c r="AE23" s="11"/>
      <c r="AF23" s="16"/>
      <c r="AG23" s="16"/>
      <c r="AH23" s="16"/>
      <c r="AI23" s="16"/>
      <c r="AJ23" s="16"/>
    </row>
    <row r="24" spans="1:36" ht="27" customHeight="1" x14ac:dyDescent="0.15">
      <c r="A24" s="4" t="s">
        <v>60</v>
      </c>
      <c r="B24" s="7"/>
      <c r="C24" s="1"/>
      <c r="D24" s="1"/>
      <c r="E24" s="1"/>
      <c r="F24" s="1"/>
      <c r="Z24" s="11"/>
      <c r="AA24" s="11"/>
      <c r="AB24" s="11"/>
      <c r="AC24" s="11"/>
      <c r="AD24" s="11"/>
      <c r="AE24" s="13"/>
      <c r="AF24" s="17"/>
      <c r="AG24" s="17"/>
      <c r="AH24" s="17"/>
      <c r="AI24" s="17"/>
      <c r="AJ24" s="17"/>
    </row>
    <row r="25" spans="1:36" ht="27" customHeight="1" x14ac:dyDescent="0.15">
      <c r="A25" s="4" t="s">
        <v>7</v>
      </c>
      <c r="B25" s="7"/>
      <c r="C25" s="1"/>
      <c r="D25" s="1"/>
      <c r="E25" s="1"/>
      <c r="F25" s="1"/>
      <c r="Z25" s="11"/>
      <c r="AA25" s="11"/>
      <c r="AB25" s="11"/>
      <c r="AC25" s="11"/>
      <c r="AD25" s="11"/>
      <c r="AE25" s="13"/>
      <c r="AF25" s="17"/>
      <c r="AG25" s="17"/>
      <c r="AH25" s="17"/>
      <c r="AI25" s="17"/>
      <c r="AJ25" s="17"/>
    </row>
    <row r="26" spans="1:36" ht="27" customHeight="1" x14ac:dyDescent="0.15">
      <c r="A26" s="4" t="s">
        <v>61</v>
      </c>
      <c r="B26" s="7"/>
      <c r="C26" s="1"/>
      <c r="D26" s="1"/>
      <c r="E26" s="1"/>
      <c r="F26" s="1"/>
      <c r="Z26" s="11"/>
      <c r="AA26" s="11"/>
      <c r="AB26" s="11"/>
      <c r="AC26" s="11"/>
      <c r="AD26" s="11"/>
      <c r="AE26" s="13"/>
      <c r="AF26" s="17"/>
      <c r="AG26" s="17"/>
      <c r="AH26" s="17"/>
      <c r="AI26" s="17"/>
      <c r="AJ26" s="17"/>
    </row>
    <row r="27" spans="1:36" ht="27" customHeight="1" x14ac:dyDescent="0.15">
      <c r="A27" s="4" t="s">
        <v>62</v>
      </c>
      <c r="B27" s="7"/>
      <c r="C27" s="1"/>
      <c r="D27" s="1"/>
      <c r="E27" s="1"/>
      <c r="F27" s="1"/>
      <c r="Z27" s="11"/>
      <c r="AA27" s="11"/>
      <c r="AB27" s="11"/>
      <c r="AC27" s="11"/>
      <c r="AD27" s="11"/>
      <c r="AE27" s="13"/>
      <c r="AF27" s="17"/>
      <c r="AG27" s="17"/>
      <c r="AH27" s="17"/>
      <c r="AI27" s="17"/>
      <c r="AJ27" s="17"/>
    </row>
    <row r="28" spans="1:36" ht="27" customHeight="1" x14ac:dyDescent="0.15">
      <c r="A28" s="4" t="s">
        <v>63</v>
      </c>
      <c r="B28" s="7"/>
      <c r="C28" s="1"/>
      <c r="D28" s="1"/>
      <c r="E28" s="1"/>
      <c r="F28" s="1"/>
      <c r="Z28" s="11"/>
      <c r="AA28" s="11"/>
      <c r="AB28" s="11"/>
      <c r="AC28" s="11"/>
      <c r="AD28" s="11"/>
      <c r="AE28" s="13"/>
      <c r="AF28" s="17"/>
      <c r="AG28" s="17"/>
      <c r="AH28" s="17"/>
      <c r="AI28" s="17"/>
      <c r="AJ28" s="17"/>
    </row>
    <row r="29" spans="1:36" ht="27" customHeight="1" x14ac:dyDescent="0.15">
      <c r="A29" s="4" t="s">
        <v>64</v>
      </c>
      <c r="B29" s="7"/>
      <c r="C29" s="1"/>
      <c r="D29" s="1"/>
      <c r="E29" s="1"/>
      <c r="F29" s="1"/>
      <c r="Z29" s="11"/>
      <c r="AA29" s="11"/>
      <c r="AB29" s="11"/>
      <c r="AC29" s="11"/>
      <c r="AD29" s="11"/>
      <c r="AE29" s="13"/>
      <c r="AF29" s="17"/>
      <c r="AG29" s="17"/>
      <c r="AH29" s="17"/>
      <c r="AI29" s="17"/>
      <c r="AJ29" s="17"/>
    </row>
  </sheetData>
  <sheetProtection sheet="1" objects="1" scenarios="1"/>
  <mergeCells count="2">
    <mergeCell ref="A7:B7"/>
    <mergeCell ref="A22:B22"/>
  </mergeCells>
  <phoneticPr fontId="1" type="Hiragana"/>
  <conditionalFormatting sqref="B20">
    <cfRule type="expression" dxfId="42" priority="1">
      <formula>$D$2=14</formula>
    </cfRule>
    <cfRule type="expression" dxfId="41" priority="2">
      <formula>$E$2="A"</formula>
    </cfRule>
    <cfRule type="expression" dxfId="40" priority="4">
      <formula>$D$2&gt;13</formula>
    </cfRule>
    <cfRule type="expression" dxfId="39" priority="3">
      <formula>$E$2="B"</formula>
    </cfRule>
  </conditionalFormatting>
  <conditionalFormatting sqref="B19">
    <cfRule type="expression" dxfId="38" priority="5">
      <formula>$D$2=14</formula>
    </cfRule>
    <cfRule type="expression" dxfId="37" priority="6">
      <formula>$E$2="A"</formula>
    </cfRule>
    <cfRule type="expression" dxfId="36" priority="8">
      <formula>$D$2&gt;12</formula>
    </cfRule>
    <cfRule type="expression" dxfId="35" priority="7">
      <formula>$E$2="B"</formula>
    </cfRule>
  </conditionalFormatting>
  <conditionalFormatting sqref="B18">
    <cfRule type="expression" dxfId="34" priority="9">
      <formula>$D$2=14</formula>
    </cfRule>
    <cfRule type="expression" dxfId="33" priority="10">
      <formula>$E$2="A"</formula>
    </cfRule>
    <cfRule type="expression" dxfId="32" priority="12">
      <formula>$D$2&gt;11</formula>
    </cfRule>
    <cfRule type="expression" dxfId="31" priority="11">
      <formula>$E$2="B"</formula>
    </cfRule>
  </conditionalFormatting>
  <conditionalFormatting sqref="B17">
    <cfRule type="expression" dxfId="30" priority="13">
      <formula>$D$2=14</formula>
    </cfRule>
    <cfRule type="expression" dxfId="29" priority="14">
      <formula>$E$2="A"</formula>
    </cfRule>
    <cfRule type="expression" dxfId="28" priority="16">
      <formula>$D$2&gt;10</formula>
    </cfRule>
    <cfRule type="expression" dxfId="27" priority="15">
      <formula>$E$2="B"</formula>
    </cfRule>
  </conditionalFormatting>
  <conditionalFormatting sqref="B16">
    <cfRule type="expression" dxfId="26" priority="17">
      <formula>$D$2=14</formula>
    </cfRule>
    <cfRule type="expression" dxfId="25" priority="18">
      <formula>$E$2="A"</formula>
    </cfRule>
    <cfRule type="expression" dxfId="24" priority="20">
      <formula>$D$2&gt;9</formula>
    </cfRule>
    <cfRule type="expression" dxfId="23" priority="19">
      <formula>$E$2="B"</formula>
    </cfRule>
  </conditionalFormatting>
  <conditionalFormatting sqref="B15">
    <cfRule type="expression" dxfId="22" priority="21">
      <formula>$D$2=14</formula>
    </cfRule>
    <cfRule type="expression" dxfId="21" priority="22">
      <formula>$E$2="A"</formula>
    </cfRule>
    <cfRule type="expression" dxfId="20" priority="24">
      <formula>$D$2&gt;8</formula>
    </cfRule>
    <cfRule type="expression" dxfId="19" priority="23">
      <formula>$E$2="B"</formula>
    </cfRule>
  </conditionalFormatting>
  <conditionalFormatting sqref="B14">
    <cfRule type="expression" dxfId="18" priority="26">
      <formula>$E$2="C"</formula>
    </cfRule>
    <cfRule type="expression" dxfId="17" priority="25">
      <formula>$D$2=14</formula>
    </cfRule>
  </conditionalFormatting>
  <conditionalFormatting sqref="B13">
    <cfRule type="expression" dxfId="16" priority="28">
      <formula>$E$2="C"</formula>
    </cfRule>
    <cfRule type="expression" dxfId="15" priority="27">
      <formula>$D$2=14</formula>
    </cfRule>
    <cfRule type="expression" dxfId="14" priority="29">
      <formula>$D$2&gt;6</formula>
    </cfRule>
  </conditionalFormatting>
  <conditionalFormatting sqref="B12">
    <cfRule type="expression" dxfId="13" priority="31">
      <formula>$E$2="C"</formula>
    </cfRule>
    <cfRule type="expression" dxfId="12" priority="30">
      <formula>$D$2=14</formula>
    </cfRule>
    <cfRule type="expression" dxfId="11" priority="32">
      <formula>$D$2&gt;5</formula>
    </cfRule>
  </conditionalFormatting>
  <conditionalFormatting sqref="B11">
    <cfRule type="expression" dxfId="10" priority="34">
      <formula>$E$2="C"</formula>
    </cfRule>
    <cfRule type="expression" dxfId="9" priority="33">
      <formula>$D$2=14</formula>
    </cfRule>
    <cfRule type="expression" dxfId="8" priority="35">
      <formula>$D$2&gt;4</formula>
    </cfRule>
  </conditionalFormatting>
  <conditionalFormatting sqref="B10">
    <cfRule type="expression" dxfId="7" priority="37">
      <formula>$E$2="C"</formula>
    </cfRule>
    <cfRule type="expression" dxfId="6" priority="36">
      <formula>$D$2=14</formula>
    </cfRule>
    <cfRule type="expression" dxfId="5" priority="38">
      <formula>$D$2&gt;3</formula>
    </cfRule>
  </conditionalFormatting>
  <conditionalFormatting sqref="B24">
    <cfRule type="expression" dxfId="4" priority="42">
      <formula>$D$2=14</formula>
    </cfRule>
  </conditionalFormatting>
  <conditionalFormatting sqref="B25:B29">
    <cfRule type="expression" dxfId="3" priority="43">
      <formula>$D$2=14</formula>
    </cfRule>
  </conditionalFormatting>
  <conditionalFormatting sqref="B9">
    <cfRule type="expression" dxfId="2" priority="40">
      <formula>$E$2="C"</formula>
    </cfRule>
    <cfRule type="expression" dxfId="1" priority="39">
      <formula>$D$2=14</formula>
    </cfRule>
    <cfRule type="expression" dxfId="0" priority="41">
      <formula>$E$2="B"</formula>
    </cfRule>
  </conditionalFormatting>
  <pageMargins left="0.78740157480314943" right="0.78740157480314943" top="0.98425196850393681" bottom="0.98425196850393681" header="0.51181102362204722" footer="0.5118110236220472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5"/>
  <sheetViews>
    <sheetView view="pageBreakPreview" zoomScale="90" zoomScaleSheetLayoutView="90" workbookViewId="0">
      <selection activeCell="I7" sqref="I7"/>
    </sheetView>
  </sheetViews>
  <sheetFormatPr defaultRowHeight="13.5" x14ac:dyDescent="0.15"/>
  <cols>
    <col min="1" max="1" width="10.875" style="19" customWidth="1"/>
    <col min="2" max="2" width="2.625" style="19" customWidth="1"/>
    <col min="3" max="3" width="10.875" style="19" customWidth="1"/>
    <col min="4" max="4" width="2.625" style="19" customWidth="1"/>
    <col min="5" max="5" width="10.875" style="19" customWidth="1"/>
    <col min="6" max="6" width="2.625" style="19" customWidth="1"/>
    <col min="7" max="7" width="10.875" style="19" customWidth="1"/>
    <col min="8" max="8" width="2.625" style="19" customWidth="1"/>
    <col min="9" max="9" width="10.875" style="19" customWidth="1"/>
    <col min="10" max="10" width="2.625" style="19" customWidth="1"/>
    <col min="11" max="11" width="10.875" style="19" customWidth="1"/>
    <col min="12" max="12" width="2.625" style="19" customWidth="1"/>
    <col min="13" max="13" width="11.125" style="19" customWidth="1"/>
    <col min="14" max="14" width="2.625" style="19" customWidth="1"/>
    <col min="15" max="15" width="9" style="19" customWidth="1"/>
    <col min="16" max="16" width="23.375" style="19" customWidth="1"/>
    <col min="17" max="17" width="17" style="19" customWidth="1"/>
    <col min="18" max="18" width="9" style="19" customWidth="1"/>
    <col min="19" max="19" width="9.375" style="19" bestFit="1" customWidth="1"/>
    <col min="20" max="20" width="9" style="19" customWidth="1"/>
    <col min="21" max="16384" width="9" style="19"/>
  </cols>
  <sheetData>
    <row r="1" spans="1:17" x14ac:dyDescent="0.15">
      <c r="A1" s="20" t="s">
        <v>3</v>
      </c>
      <c r="B1" s="20"/>
      <c r="E1" s="27"/>
      <c r="F1" s="27"/>
      <c r="G1" s="27"/>
      <c r="H1" s="27"/>
      <c r="I1" s="27"/>
      <c r="J1" s="27"/>
      <c r="K1" s="27"/>
      <c r="L1" s="27"/>
      <c r="M1" s="27"/>
      <c r="N1" s="27"/>
      <c r="P1" s="33" t="s">
        <v>80</v>
      </c>
      <c r="Q1" s="33" t="s">
        <v>81</v>
      </c>
    </row>
    <row r="2" spans="1:17" x14ac:dyDescent="0.15">
      <c r="A2" s="21" t="s">
        <v>6</v>
      </c>
      <c r="B2" s="21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P2" s="34">
        <f>入力用シート!D2</f>
        <v>1</v>
      </c>
      <c r="Q2" s="34">
        <f>入力用シート!E2</f>
        <v>1</v>
      </c>
    </row>
    <row r="3" spans="1:17" x14ac:dyDescent="0.15">
      <c r="A3" s="21"/>
      <c r="B3" s="21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7" x14ac:dyDescent="0.15">
      <c r="A4" s="22" t="s">
        <v>4</v>
      </c>
      <c r="B4" s="22"/>
      <c r="C4" s="22"/>
      <c r="D4" s="22"/>
      <c r="E4" s="27"/>
      <c r="F4" s="27"/>
      <c r="G4" s="27"/>
      <c r="H4" s="27"/>
      <c r="I4" s="27"/>
      <c r="J4" s="27"/>
      <c r="K4" s="27"/>
      <c r="L4" s="27"/>
      <c r="M4" s="27"/>
      <c r="N4" s="27"/>
      <c r="P4" s="33" t="s">
        <v>65</v>
      </c>
      <c r="Q4" s="33" t="s">
        <v>16</v>
      </c>
    </row>
    <row r="5" spans="1:17" x14ac:dyDescent="0.15">
      <c r="A5" s="38" t="s">
        <v>12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P5" s="34" t="s">
        <v>53</v>
      </c>
      <c r="Q5" s="35">
        <f>入力用シート!B9</f>
        <v>0</v>
      </c>
    </row>
    <row r="6" spans="1:17" x14ac:dyDescent="0.15">
      <c r="A6" s="38" t="s">
        <v>1</v>
      </c>
      <c r="B6" s="38"/>
      <c r="C6" s="38" t="s">
        <v>29</v>
      </c>
      <c r="D6" s="38"/>
      <c r="E6" s="38" t="s">
        <v>36</v>
      </c>
      <c r="F6" s="38"/>
      <c r="G6" s="38" t="s">
        <v>39</v>
      </c>
      <c r="H6" s="38"/>
      <c r="I6" s="38" t="s">
        <v>35</v>
      </c>
      <c r="J6" s="38"/>
      <c r="K6" s="38" t="s">
        <v>43</v>
      </c>
      <c r="L6" s="38"/>
      <c r="M6" s="38" t="s">
        <v>48</v>
      </c>
      <c r="N6" s="38"/>
      <c r="P6" s="34" t="s">
        <v>24</v>
      </c>
      <c r="Q6" s="35">
        <f>入力用シート!B10</f>
        <v>0</v>
      </c>
    </row>
    <row r="7" spans="1:17" ht="30" customHeight="1" x14ac:dyDescent="0.15">
      <c r="A7" s="23" t="str">
        <f>+IF($P$2=1,"",IF($Q$2="B","",IF($Q$2="C","",IF($P$2=14,"",$Q5))))</f>
        <v/>
      </c>
      <c r="B7" s="26" t="s">
        <v>23</v>
      </c>
      <c r="C7" s="23" t="str">
        <f>+IF($P$2=1,"",IF($Q$2="B","",IF($Q$2="C","",IF($P$2=14,"",$Q6))))</f>
        <v/>
      </c>
      <c r="D7" s="26" t="s">
        <v>23</v>
      </c>
      <c r="E7" s="23" t="str">
        <f>+IF($P$2=1,"",IF($Q$2="B","",IF($Q$2="C","",IF($P$2=14,"",$Q7))))</f>
        <v/>
      </c>
      <c r="F7" s="26" t="s">
        <v>23</v>
      </c>
      <c r="G7" s="23" t="str">
        <f>+IF($P$2=1,"",IF($Q$2="B","",IF($Q$2="C","",IF($P$2=14,"",$Q8))))</f>
        <v/>
      </c>
      <c r="H7" s="26" t="s">
        <v>23</v>
      </c>
      <c r="I7" s="23" t="str">
        <f>+IF($P$2=1,"",IF($Q$2="B","",IF($Q$2="C","",IF($P$2=14,"",$Q9))))</f>
        <v/>
      </c>
      <c r="J7" s="26" t="s">
        <v>23</v>
      </c>
      <c r="K7" s="23" t="str">
        <f>+IF($P$2=1,"",IF($Q$2="B","",IF($Q$2="C","",IF($P$2=14,"",$Q10))))</f>
        <v/>
      </c>
      <c r="L7" s="26" t="s">
        <v>23</v>
      </c>
      <c r="M7" s="23" t="str">
        <f>+IF($P$2=1,"",IF($Q$2="B","",IF($Q$2="C","",IF($P$2=14,"",SUM(A7,C7,E7,G7,I7,K7)))))</f>
        <v/>
      </c>
      <c r="N7" s="26" t="s">
        <v>23</v>
      </c>
      <c r="P7" s="34" t="s">
        <v>0</v>
      </c>
      <c r="Q7" s="35">
        <f>入力用シート!B11</f>
        <v>0</v>
      </c>
    </row>
    <row r="8" spans="1:17" x14ac:dyDescent="0.15">
      <c r="A8" s="21"/>
      <c r="B8" s="21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P8" s="34" t="s">
        <v>55</v>
      </c>
      <c r="Q8" s="35">
        <f>入力用シート!B12</f>
        <v>0</v>
      </c>
    </row>
    <row r="9" spans="1:17" x14ac:dyDescent="0.15">
      <c r="A9" s="38" t="s">
        <v>20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P9" s="34" t="s">
        <v>30</v>
      </c>
      <c r="Q9" s="35">
        <f>入力用シート!B13</f>
        <v>0</v>
      </c>
    </row>
    <row r="10" spans="1:17" x14ac:dyDescent="0.15">
      <c r="A10" s="38" t="s">
        <v>1</v>
      </c>
      <c r="B10" s="38"/>
      <c r="C10" s="38" t="s">
        <v>29</v>
      </c>
      <c r="D10" s="38"/>
      <c r="E10" s="38" t="s">
        <v>36</v>
      </c>
      <c r="F10" s="38"/>
      <c r="G10" s="38" t="s">
        <v>39</v>
      </c>
      <c r="H10" s="38"/>
      <c r="I10" s="38" t="s">
        <v>35</v>
      </c>
      <c r="J10" s="38"/>
      <c r="K10" s="38" t="s">
        <v>43</v>
      </c>
      <c r="L10" s="38"/>
      <c r="M10" s="38" t="s">
        <v>18</v>
      </c>
      <c r="N10" s="38"/>
      <c r="P10" s="34" t="s">
        <v>57</v>
      </c>
      <c r="Q10" s="35">
        <f>入力用シート!B14</f>
        <v>0</v>
      </c>
    </row>
    <row r="11" spans="1:17" ht="30" customHeight="1" x14ac:dyDescent="0.15">
      <c r="A11" s="23" t="str">
        <f>+IF($P$2=1,"",IF($Q$2="B","",IF($Q$2="C","",IF($P$2=14,"",$Q19))))</f>
        <v/>
      </c>
      <c r="B11" s="26" t="s">
        <v>23</v>
      </c>
      <c r="C11" s="23" t="str">
        <f>+IF($P$2=1,"",IF($Q$2="B","",IF($Q$2="C","",IF($P$2=14,"",$Q20))))</f>
        <v/>
      </c>
      <c r="D11" s="26" t="s">
        <v>23</v>
      </c>
      <c r="E11" s="23" t="str">
        <f>+IF($P$2=1,"",IF($Q$2="B","",IF($Q$2="C","",IF($P$2=14,"",$Q21))))</f>
        <v/>
      </c>
      <c r="F11" s="26" t="s">
        <v>23</v>
      </c>
      <c r="G11" s="23" t="str">
        <f>+IF($P$2=1,"",IF($Q$2="B","",IF($Q$2="C","",IF($P$2=14,"",$Q22))))</f>
        <v/>
      </c>
      <c r="H11" s="26" t="s">
        <v>23</v>
      </c>
      <c r="I11" s="23" t="str">
        <f>+IF($P$2=1,"",IF($Q$2="B","",IF($Q$2="C","",IF($P$2=14,"",$Q23))))</f>
        <v/>
      </c>
      <c r="J11" s="26" t="s">
        <v>23</v>
      </c>
      <c r="K11" s="23" t="str">
        <f>+IF($P$2=1,"",IF($Q$2="B","",IF($Q$2="C","",IF($P$2=14,"",$Q24))))</f>
        <v/>
      </c>
      <c r="L11" s="26" t="s">
        <v>23</v>
      </c>
      <c r="M11" s="23" t="str">
        <f>+IF($P$2=1,"",IF($Q$2="B","",IF($Q$2="C","",IF($P$2=14,"",SUM(A11,C11,E11,G11,I11,K11)))))</f>
        <v/>
      </c>
      <c r="N11" s="26" t="s">
        <v>23</v>
      </c>
      <c r="P11" s="34" t="s">
        <v>58</v>
      </c>
      <c r="Q11" s="35">
        <f>入力用シート!B15</f>
        <v>0</v>
      </c>
    </row>
    <row r="12" spans="1:17" x14ac:dyDescent="0.15">
      <c r="A12" s="21"/>
      <c r="B12" s="21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P12" s="34" t="s">
        <v>59</v>
      </c>
      <c r="Q12" s="35">
        <f>入力用シート!B16</f>
        <v>0</v>
      </c>
    </row>
    <row r="13" spans="1:17" ht="40.5" customHeight="1" x14ac:dyDescent="0.15">
      <c r="A13" s="38" t="s">
        <v>2</v>
      </c>
      <c r="B13" s="38"/>
      <c r="C13" s="55" t="s">
        <v>32</v>
      </c>
      <c r="D13" s="56"/>
      <c r="E13" s="38" t="s">
        <v>37</v>
      </c>
      <c r="F13" s="38"/>
      <c r="G13" s="55" t="s">
        <v>40</v>
      </c>
      <c r="H13" s="56"/>
      <c r="I13" s="38" t="s">
        <v>44</v>
      </c>
      <c r="J13" s="38"/>
      <c r="K13" s="28"/>
      <c r="L13" s="39" t="s">
        <v>31</v>
      </c>
      <c r="M13" s="40"/>
      <c r="N13" s="41"/>
      <c r="P13" s="34" t="s">
        <v>51</v>
      </c>
      <c r="Q13" s="35">
        <f>入力用シート!B17</f>
        <v>0</v>
      </c>
    </row>
    <row r="14" spans="1:17" ht="30" customHeight="1" x14ac:dyDescent="0.15">
      <c r="A14" s="23" t="str">
        <f>+IF($P$2=1,"",IF($Q$2="B","",IF($Q$2="C","",IF($P$2=14,"",$M$7))))</f>
        <v/>
      </c>
      <c r="B14" s="26" t="s">
        <v>23</v>
      </c>
      <c r="C14" s="55"/>
      <c r="D14" s="56"/>
      <c r="E14" s="23" t="str">
        <f>+IF($P$2=1,"",IF($Q$2="B","",IF($Q$2="C","",IF($P$2=14,"",$M$11))))</f>
        <v/>
      </c>
      <c r="F14" s="26" t="s">
        <v>23</v>
      </c>
      <c r="G14" s="55"/>
      <c r="H14" s="56"/>
      <c r="I14" s="23" t="str">
        <f>+IF($P$2=1,"",IF($Q$2="B","",IF($Q$2="C","",IF($P$2=14,"",+A14-E14))))</f>
        <v/>
      </c>
      <c r="J14" s="26" t="s">
        <v>23</v>
      </c>
      <c r="K14" s="28"/>
      <c r="L14" s="42" t="str">
        <f>+IF($P$2=1,"",IF($Q$2="B","",IF($Q$2="C","",IF($P$2=14,"",ROUNDDOWN(I14/A14*100,0)))))</f>
        <v/>
      </c>
      <c r="M14" s="43"/>
      <c r="N14" s="30" t="s">
        <v>49</v>
      </c>
      <c r="P14" s="34" t="s">
        <v>54</v>
      </c>
      <c r="Q14" s="35">
        <f>入力用シート!B18</f>
        <v>0</v>
      </c>
    </row>
    <row r="15" spans="1:17" x14ac:dyDescent="0.15">
      <c r="A15" s="21"/>
      <c r="B15" s="21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2"/>
      <c r="N15" s="31" t="s">
        <v>14</v>
      </c>
      <c r="P15" s="34" t="s">
        <v>28</v>
      </c>
      <c r="Q15" s="35">
        <f>入力用シート!B19</f>
        <v>0</v>
      </c>
    </row>
    <row r="16" spans="1:17" ht="12.75" customHeight="1" x14ac:dyDescent="0.15">
      <c r="A16" s="21"/>
      <c r="B16" s="21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2"/>
      <c r="N16" s="32"/>
      <c r="P16" s="34" t="s">
        <v>22</v>
      </c>
      <c r="Q16" s="35">
        <f>入力用シート!B20</f>
        <v>0</v>
      </c>
    </row>
    <row r="17" spans="1:19" ht="12.75" customHeight="1" x14ac:dyDescent="0.15">
      <c r="A17" s="21"/>
      <c r="B17" s="21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2"/>
      <c r="N17" s="32"/>
    </row>
    <row r="18" spans="1:19" x14ac:dyDescent="0.15">
      <c r="A18" s="20" t="s">
        <v>17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7"/>
      <c r="P18" s="33" t="s">
        <v>65</v>
      </c>
      <c r="Q18" s="33" t="s">
        <v>16</v>
      </c>
    </row>
    <row r="19" spans="1:19" x14ac:dyDescent="0.15">
      <c r="A19" s="24" t="s">
        <v>10</v>
      </c>
      <c r="B19" s="24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7"/>
      <c r="P19" s="34" t="s">
        <v>60</v>
      </c>
      <c r="Q19" s="35">
        <f>入力用シート!B24</f>
        <v>0</v>
      </c>
    </row>
    <row r="20" spans="1:19" x14ac:dyDescent="0.15">
      <c r="A20" s="38" t="s">
        <v>12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P20" s="34" t="s">
        <v>7</v>
      </c>
      <c r="Q20" s="35">
        <f>入力用シート!B25</f>
        <v>0</v>
      </c>
    </row>
    <row r="21" spans="1:19" x14ac:dyDescent="0.15">
      <c r="A21" s="44" t="s">
        <v>1</v>
      </c>
      <c r="B21" s="44"/>
      <c r="C21" s="38" t="s">
        <v>29</v>
      </c>
      <c r="D21" s="38"/>
      <c r="E21" s="38" t="s">
        <v>36</v>
      </c>
      <c r="F21" s="38"/>
      <c r="G21" s="38" t="s">
        <v>39</v>
      </c>
      <c r="H21" s="38"/>
      <c r="I21" s="38" t="s">
        <v>35</v>
      </c>
      <c r="J21" s="38"/>
      <c r="K21" s="38" t="s">
        <v>43</v>
      </c>
      <c r="L21" s="38"/>
      <c r="M21" s="38" t="s">
        <v>46</v>
      </c>
      <c r="N21" s="38"/>
      <c r="P21" s="34" t="s">
        <v>61</v>
      </c>
      <c r="Q21" s="35">
        <f>入力用シート!B26</f>
        <v>0</v>
      </c>
    </row>
    <row r="22" spans="1:19" ht="30" customHeight="1" x14ac:dyDescent="0.15">
      <c r="A22" s="23" t="str">
        <f>+IF($P$2=1,"",IF($Q$2="A","",IF($Q$2="C","",IF($P$2=14,"","-"))))</f>
        <v/>
      </c>
      <c r="B22" s="26" t="s">
        <v>23</v>
      </c>
      <c r="C22" s="25" t="str">
        <f>+IF($P$2=1,"",IF($Q$2="A","",IF($Q$2="C","",IF($P$2=14,"",IF($P$2&gt;3,"-",$Q6)))))</f>
        <v/>
      </c>
      <c r="D22" s="26" t="s">
        <v>23</v>
      </c>
      <c r="E22" s="25" t="str">
        <f>+IF($P$2=1,"",IF($Q$2="A","",IF($Q$2="C","",IF($P$2=14,"",IF($P$2&gt;4,"-",$Q7)))))</f>
        <v/>
      </c>
      <c r="F22" s="26" t="s">
        <v>23</v>
      </c>
      <c r="G22" s="25" t="str">
        <f>+IF($P$2=1,"",IF($Q$2="A","",IF($Q$2="C","",IF($P$2=14,"",IF($P$2&gt;5,"-",$Q8)))))</f>
        <v/>
      </c>
      <c r="H22" s="26" t="s">
        <v>23</v>
      </c>
      <c r="I22" s="25" t="str">
        <f>+IF($P$2=1,"",IF($Q$2="A","",IF($Q$2="C","",IF($P$2=14,"",IF($P$2&gt;6,"-",$Q9)))))</f>
        <v/>
      </c>
      <c r="J22" s="26" t="s">
        <v>23</v>
      </c>
      <c r="K22" s="25" t="str">
        <f>+IF($P$2=1,"",IF($Q$2="A","",IF($Q$2="C","",IF($P$2=14,"",IF($P$2&gt;7,"-",$Q10)))))</f>
        <v/>
      </c>
      <c r="L22" s="26" t="s">
        <v>23</v>
      </c>
      <c r="M22" s="29" t="str">
        <f>+IF($P$2=1,"",IF($Q$2="A","",IF($Q$2="C","",IF($P$2=14,"",IF($P$2=7,K22,IF($P$2=6,ROUND(AVERAGE(I22,K22),2),IF($P$2=5,ROUND(AVERAGE(G22,I22,K22),2),IF($P$2=4,ROUND(AVERAGE(E22,G22,I22,K22),2),ROUND(AVERAGE(C22,E22,G22,I22,K22),2)))))))))</f>
        <v/>
      </c>
      <c r="N22" s="26" t="s">
        <v>23</v>
      </c>
      <c r="P22" s="34" t="s">
        <v>62</v>
      </c>
      <c r="Q22" s="35">
        <f>入力用シート!B27</f>
        <v>0</v>
      </c>
      <c r="S22" s="36"/>
    </row>
    <row r="23" spans="1:19" x14ac:dyDescent="0.15">
      <c r="A23" s="21"/>
      <c r="B23" s="21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P23" s="34" t="s">
        <v>63</v>
      </c>
      <c r="Q23" s="35">
        <f>入力用シート!B28</f>
        <v>0</v>
      </c>
    </row>
    <row r="24" spans="1:19" x14ac:dyDescent="0.15">
      <c r="A24" s="38" t="s">
        <v>20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P24" s="34" t="s">
        <v>64</v>
      </c>
      <c r="Q24" s="35">
        <f>入力用シート!B29</f>
        <v>0</v>
      </c>
    </row>
    <row r="25" spans="1:19" x14ac:dyDescent="0.15">
      <c r="A25" s="38" t="s">
        <v>1</v>
      </c>
      <c r="B25" s="38"/>
      <c r="C25" s="38" t="s">
        <v>29</v>
      </c>
      <c r="D25" s="38"/>
      <c r="E25" s="38" t="s">
        <v>36</v>
      </c>
      <c r="F25" s="38"/>
      <c r="G25" s="38" t="s">
        <v>39</v>
      </c>
      <c r="H25" s="38"/>
      <c r="I25" s="38" t="s">
        <v>35</v>
      </c>
      <c r="J25" s="38"/>
      <c r="K25" s="38" t="s">
        <v>43</v>
      </c>
      <c r="L25" s="38"/>
      <c r="M25" s="38" t="s">
        <v>18</v>
      </c>
      <c r="N25" s="38"/>
    </row>
    <row r="26" spans="1:19" ht="30" customHeight="1" x14ac:dyDescent="0.15">
      <c r="A26" s="23" t="str">
        <f>+IF($P$2=1,"",IF($Q$2="A","",IF($Q$2="C","",IF($P$2=14,"",$Q19))))</f>
        <v/>
      </c>
      <c r="B26" s="26" t="s">
        <v>23</v>
      </c>
      <c r="C26" s="23" t="str">
        <f>+IF($P$2=1,"",IF($Q$2="A","",IF($Q$2="C","",IF($P$2=14,"",$Q20))))</f>
        <v/>
      </c>
      <c r="D26" s="26" t="s">
        <v>23</v>
      </c>
      <c r="E26" s="23" t="str">
        <f>+IF($P$2=1,"",IF($Q$2="A","",IF($Q$2="C","",IF($P$2=14,"",$Q21))))</f>
        <v/>
      </c>
      <c r="F26" s="26" t="s">
        <v>23</v>
      </c>
      <c r="G26" s="23" t="str">
        <f>+IF($P$2=1,"",IF($Q$2="A","",IF($Q$2="C","",IF($P$2=14,"",$Q22))))</f>
        <v/>
      </c>
      <c r="H26" s="26" t="s">
        <v>23</v>
      </c>
      <c r="I26" s="23" t="str">
        <f>+IF($P$2=1,"",IF($Q$2="A","",IF($Q$2="C","",IF($P$2=14,"",$Q23))))</f>
        <v/>
      </c>
      <c r="J26" s="26" t="s">
        <v>23</v>
      </c>
      <c r="K26" s="23" t="str">
        <f>+IF($P$2=1,"",IF($Q$2="A","",IF($Q$2="C","",IF($P$2=14,"",$Q24))))</f>
        <v/>
      </c>
      <c r="L26" s="26" t="s">
        <v>23</v>
      </c>
      <c r="M26" s="23" t="str">
        <f>+IF($P$2=1,"",IF($Q$2="A","",IF($Q$2="C","",IF($P$2=14,"",SUM(A26,C26,E26,G26,I26,K26)))))</f>
        <v/>
      </c>
      <c r="N26" s="26" t="s">
        <v>23</v>
      </c>
    </row>
    <row r="27" spans="1:19" x14ac:dyDescent="0.15">
      <c r="A27" s="21"/>
      <c r="B27" s="21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</row>
    <row r="28" spans="1:19" ht="40.5" customHeight="1" x14ac:dyDescent="0.15">
      <c r="A28" s="45" t="s">
        <v>25</v>
      </c>
      <c r="B28" s="46"/>
      <c r="C28" s="55" t="s">
        <v>32</v>
      </c>
      <c r="D28" s="56"/>
      <c r="E28" s="45" t="s">
        <v>37</v>
      </c>
      <c r="F28" s="46"/>
      <c r="G28" s="55" t="s">
        <v>40</v>
      </c>
      <c r="H28" s="56"/>
      <c r="I28" s="47" t="s">
        <v>11</v>
      </c>
      <c r="J28" s="48"/>
      <c r="K28" s="28"/>
      <c r="L28" s="47" t="s">
        <v>21</v>
      </c>
      <c r="M28" s="49"/>
      <c r="N28" s="48"/>
    </row>
    <row r="29" spans="1:19" ht="30" customHeight="1" x14ac:dyDescent="0.15">
      <c r="A29" s="23" t="str">
        <f>+IF($P$2=1,"",IF($Q$2="A","",IF($Q$2="C","",IF($P$2=14,"",ROUNDDOWN(M22*6,0)))))</f>
        <v/>
      </c>
      <c r="B29" s="26" t="s">
        <v>23</v>
      </c>
      <c r="C29" s="55"/>
      <c r="D29" s="56"/>
      <c r="E29" s="23" t="str">
        <f>+IF($P$2=1,"",IF($Q$2="A","",IF($Q$2="C","",IF($P$2=14,"",M26))))</f>
        <v/>
      </c>
      <c r="F29" s="26" t="s">
        <v>23</v>
      </c>
      <c r="G29" s="55"/>
      <c r="H29" s="56"/>
      <c r="I29" s="23" t="str">
        <f>+IF($P$2=1,"",IF($Q$2="A","",IF($Q$2="C","",IF($P$2=14,"",A29-E29))))</f>
        <v/>
      </c>
      <c r="J29" s="26" t="s">
        <v>23</v>
      </c>
      <c r="K29" s="28"/>
      <c r="L29" s="50" t="str">
        <f>+IF($P$2=1,"",IF($Q$2="A","",IF($Q$2="C","",IF($P$2=14,"",ROUNDDOWN(I29/A29*100,0)))))</f>
        <v/>
      </c>
      <c r="M29" s="51"/>
      <c r="N29" s="30" t="s">
        <v>49</v>
      </c>
    </row>
    <row r="30" spans="1:19" x14ac:dyDescent="0.15">
      <c r="A30" s="21"/>
      <c r="B30" s="21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2"/>
      <c r="N30" s="32" t="s">
        <v>14</v>
      </c>
    </row>
    <row r="31" spans="1:19" ht="12.75" customHeight="1" x14ac:dyDescent="0.15">
      <c r="A31" s="21"/>
      <c r="B31" s="21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2"/>
      <c r="N31" s="32"/>
    </row>
    <row r="32" spans="1:19" ht="12.75" customHeight="1" x14ac:dyDescent="0.15">
      <c r="A32" s="21"/>
      <c r="B32" s="21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2"/>
      <c r="N32" s="32"/>
    </row>
    <row r="33" spans="1:14" x14ac:dyDescent="0.15">
      <c r="A33" s="20" t="s">
        <v>26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7"/>
    </row>
    <row r="34" spans="1:14" x14ac:dyDescent="0.15">
      <c r="A34" s="24" t="s">
        <v>10</v>
      </c>
      <c r="B34" s="24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7"/>
    </row>
    <row r="35" spans="1:14" x14ac:dyDescent="0.15">
      <c r="A35" s="52" t="s">
        <v>5</v>
      </c>
      <c r="B35" s="53"/>
      <c r="C35" s="53"/>
      <c r="D35" s="53"/>
      <c r="E35" s="53"/>
      <c r="F35" s="53"/>
      <c r="G35" s="53"/>
      <c r="H35" s="54"/>
      <c r="I35" s="52" t="s">
        <v>20</v>
      </c>
      <c r="J35" s="53"/>
      <c r="K35" s="53"/>
      <c r="L35" s="54"/>
      <c r="M35" s="52"/>
      <c r="N35" s="54"/>
    </row>
    <row r="36" spans="1:14" x14ac:dyDescent="0.15">
      <c r="A36" s="52" t="s">
        <v>13</v>
      </c>
      <c r="B36" s="54"/>
      <c r="C36" s="52" t="s">
        <v>34</v>
      </c>
      <c r="D36" s="54"/>
      <c r="E36" s="52" t="s">
        <v>38</v>
      </c>
      <c r="F36" s="54"/>
      <c r="G36" s="52" t="s">
        <v>42</v>
      </c>
      <c r="H36" s="54"/>
      <c r="I36" s="52" t="s">
        <v>45</v>
      </c>
      <c r="J36" s="54"/>
      <c r="K36" s="52" t="s">
        <v>47</v>
      </c>
      <c r="L36" s="54"/>
      <c r="M36" s="52" t="s">
        <v>50</v>
      </c>
      <c r="N36" s="53"/>
    </row>
    <row r="37" spans="1:14" ht="30" customHeight="1" x14ac:dyDescent="0.15">
      <c r="A37" s="25" t="str">
        <f>+IF($P$2=1,"",IF($Q$2="A","",IF($Q$2="B","",IF($P$2=14,"",IF($P$2&gt;8,"-",$Q11)))))</f>
        <v/>
      </c>
      <c r="B37" s="26" t="s">
        <v>23</v>
      </c>
      <c r="C37" s="25" t="str">
        <f>+IF($P$2=1,"",IF($Q$2="A","",IF($Q$2="B","",IF($P$2=14,"",IF($P$2&gt;9,"-",$Q12)))))</f>
        <v/>
      </c>
      <c r="D37" s="26" t="s">
        <v>23</v>
      </c>
      <c r="E37" s="25" t="str">
        <f>+IF($P$2=1,"",IF($Q$2="A","",IF($Q$2="B","",IF($P$2=14,"",IF($P$2&gt;10,"-",$Q13)))))</f>
        <v/>
      </c>
      <c r="F37" s="26" t="s">
        <v>23</v>
      </c>
      <c r="G37" s="25" t="str">
        <f>+IF($P$2=1,"",IF($Q$2="A","",IF($Q$2="B","",IF($P$2=14,"",IF($P$2&gt;11,"-",$Q14)))))</f>
        <v/>
      </c>
      <c r="H37" s="26" t="s">
        <v>23</v>
      </c>
      <c r="I37" s="25" t="str">
        <f>+IF($P$2=1,"",IF($Q$2="A","",IF($Q$2="B","",IF($P$2=14,"",IF($P$2&gt;12,"-",$Q15)))))</f>
        <v/>
      </c>
      <c r="J37" s="26" t="s">
        <v>23</v>
      </c>
      <c r="K37" s="25" t="str">
        <f>+IF($P$2=1,"",IF($Q$2="A","",IF($Q$2="B","",IF($P$2=14,"",IF($P$2&gt;13,"-",$Q16)))))</f>
        <v/>
      </c>
      <c r="L37" s="26" t="s">
        <v>23</v>
      </c>
      <c r="M37" s="29" t="str">
        <f>+IF($P$2=1,"",IF($Q$2="A","",IF($Q$2="B","",IF($P$2=14,"",IF($P$2=13,K37,IF($P$2=12,ROUND(AVERAGE(I37,K37),2),IF($P$2=11,ROUND(AVERAGE(G37,I37,K37),2),IF($P$2=10,ROUND(AVERAGE(E37,G37,I37,K37),2),IF($P$2=9,ROUND(AVERAGE(C37,E37,G37,I37,K37),2),ROUND(AVERAGE(A37,C37,E37,G37,I37,K37),2))))))))))</f>
        <v/>
      </c>
      <c r="N37" s="26" t="s">
        <v>23</v>
      </c>
    </row>
    <row r="38" spans="1:14" x14ac:dyDescent="0.15">
      <c r="A38" s="21"/>
      <c r="B38" s="21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</row>
    <row r="39" spans="1:14" x14ac:dyDescent="0.15">
      <c r="A39" s="38" t="s">
        <v>20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</row>
    <row r="40" spans="1:14" x14ac:dyDescent="0.15">
      <c r="A40" s="38" t="s">
        <v>1</v>
      </c>
      <c r="B40" s="38"/>
      <c r="C40" s="38" t="s">
        <v>29</v>
      </c>
      <c r="D40" s="38"/>
      <c r="E40" s="38" t="s">
        <v>36</v>
      </c>
      <c r="F40" s="38"/>
      <c r="G40" s="38" t="s">
        <v>39</v>
      </c>
      <c r="H40" s="38"/>
      <c r="I40" s="38" t="s">
        <v>35</v>
      </c>
      <c r="J40" s="38"/>
      <c r="K40" s="38" t="s">
        <v>43</v>
      </c>
      <c r="L40" s="38"/>
      <c r="M40" s="38" t="s">
        <v>18</v>
      </c>
      <c r="N40" s="38"/>
    </row>
    <row r="41" spans="1:14" ht="30" customHeight="1" x14ac:dyDescent="0.15">
      <c r="A41" s="23" t="str">
        <f>+IF($P$2=1,"",IF($Q$2="A","",IF($Q$2="B","",IF($P$2=14,"",$Q19))))</f>
        <v/>
      </c>
      <c r="B41" s="26" t="s">
        <v>23</v>
      </c>
      <c r="C41" s="23" t="str">
        <f>+IF($P$2=1,"",IF($Q$2="A","",IF($Q$2="B","",IF($P$2=14,"",$Q20))))</f>
        <v/>
      </c>
      <c r="D41" s="26" t="s">
        <v>23</v>
      </c>
      <c r="E41" s="23" t="str">
        <f>+IF($P$2=1,"",IF($Q$2="A","",IF($Q$2="B","",IF($P$2=14,"",$Q21))))</f>
        <v/>
      </c>
      <c r="F41" s="26" t="s">
        <v>23</v>
      </c>
      <c r="G41" s="23" t="str">
        <f>+IF($P$2=1,"",IF($Q$2="A","",IF($Q$2="B","",IF($P$2=14,"",$Q22))))</f>
        <v/>
      </c>
      <c r="H41" s="26" t="s">
        <v>23</v>
      </c>
      <c r="I41" s="23" t="str">
        <f>+IF($P$2=1,"",IF($Q$2="A","",IF($Q$2="B","",IF($P$2=14,"",$Q23))))</f>
        <v/>
      </c>
      <c r="J41" s="26" t="s">
        <v>23</v>
      </c>
      <c r="K41" s="23" t="str">
        <f>+IF($P$2=1,"",IF($Q$2="A","",IF($Q$2="B","",IF($P$2=14,"",$Q24))))</f>
        <v/>
      </c>
      <c r="L41" s="26" t="s">
        <v>23</v>
      </c>
      <c r="M41" s="23" t="str">
        <f>+IF($P$2=1,"",IF($Q$2="A","",IF($Q$2="B","",IF($P$2=14,"",SUM(A41,C41,E41,G41,I41,K41)))))</f>
        <v/>
      </c>
      <c r="N41" s="26" t="s">
        <v>23</v>
      </c>
    </row>
    <row r="42" spans="1:14" x14ac:dyDescent="0.15">
      <c r="A42" s="21"/>
      <c r="B42" s="21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</row>
    <row r="43" spans="1:14" ht="40.5" customHeight="1" x14ac:dyDescent="0.15">
      <c r="A43" s="52" t="s">
        <v>27</v>
      </c>
      <c r="B43" s="54"/>
      <c r="C43" s="55" t="s">
        <v>32</v>
      </c>
      <c r="D43" s="56"/>
      <c r="E43" s="52" t="s">
        <v>37</v>
      </c>
      <c r="F43" s="54"/>
      <c r="G43" s="55" t="s">
        <v>40</v>
      </c>
      <c r="H43" s="56"/>
      <c r="I43" s="47" t="s">
        <v>9</v>
      </c>
      <c r="J43" s="48"/>
      <c r="K43" s="22"/>
      <c r="L43" s="47" t="s">
        <v>41</v>
      </c>
      <c r="M43" s="49"/>
      <c r="N43" s="48"/>
    </row>
    <row r="44" spans="1:14" ht="30" customHeight="1" x14ac:dyDescent="0.15">
      <c r="A44" s="23" t="str">
        <f>+IF($P$2=1,"",IF($Q$2="A","",IF($Q$2="B","",IF($P$2=14,"",ROUNDDOWN(M37*6,0)))))</f>
        <v/>
      </c>
      <c r="B44" s="26" t="s">
        <v>23</v>
      </c>
      <c r="C44" s="55"/>
      <c r="D44" s="56"/>
      <c r="E44" s="23" t="str">
        <f>+IF($P$2=1,"",IF($Q$2="A","",IF($Q$2="B","",IF($P$2=14,"",M41))))</f>
        <v/>
      </c>
      <c r="F44" s="26" t="s">
        <v>23</v>
      </c>
      <c r="G44" s="55"/>
      <c r="H44" s="56"/>
      <c r="I44" s="23" t="str">
        <f>+IF($P$2=1,"",IF($Q$2="A","",IF($Q$2="B","",IF($P$2=14,"",A44-E44))))</f>
        <v/>
      </c>
      <c r="J44" s="26" t="s">
        <v>23</v>
      </c>
      <c r="K44" s="28"/>
      <c r="L44" s="50" t="str">
        <f>+IF($P$2=1,"",IF($Q$2="A","",IF($Q$2="B","",IF($P$2=14,"",ROUNDDOWN(I44/A44*100,0)))))</f>
        <v/>
      </c>
      <c r="M44" s="51"/>
      <c r="N44" s="30" t="s">
        <v>49</v>
      </c>
    </row>
    <row r="45" spans="1:14" x14ac:dyDescent="0.15">
      <c r="A45" s="21"/>
      <c r="B45" s="21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2"/>
      <c r="N45" s="32" t="s">
        <v>14</v>
      </c>
    </row>
  </sheetData>
  <sheetProtection sheet="1" objects="1" scenarios="1"/>
  <mergeCells count="71">
    <mergeCell ref="A43:B43"/>
    <mergeCell ref="E43:F43"/>
    <mergeCell ref="I43:J43"/>
    <mergeCell ref="L43:N43"/>
    <mergeCell ref="L44:M44"/>
    <mergeCell ref="C43:D44"/>
    <mergeCell ref="G43:H44"/>
    <mergeCell ref="A39:N39"/>
    <mergeCell ref="A40:B40"/>
    <mergeCell ref="C40:D40"/>
    <mergeCell ref="E40:F40"/>
    <mergeCell ref="G40:H40"/>
    <mergeCell ref="I40:J40"/>
    <mergeCell ref="K40:L40"/>
    <mergeCell ref="M40:N40"/>
    <mergeCell ref="A35:H35"/>
    <mergeCell ref="I35:L35"/>
    <mergeCell ref="M35:N35"/>
    <mergeCell ref="A36:B36"/>
    <mergeCell ref="C36:D36"/>
    <mergeCell ref="E36:F36"/>
    <mergeCell ref="G36:H36"/>
    <mergeCell ref="I36:J36"/>
    <mergeCell ref="K36:L36"/>
    <mergeCell ref="M36:N36"/>
    <mergeCell ref="A28:B28"/>
    <mergeCell ref="E28:F28"/>
    <mergeCell ref="I28:J28"/>
    <mergeCell ref="L28:N28"/>
    <mergeCell ref="L29:M29"/>
    <mergeCell ref="C28:D29"/>
    <mergeCell ref="G28:H29"/>
    <mergeCell ref="A24:N24"/>
    <mergeCell ref="A25:B25"/>
    <mergeCell ref="C25:D25"/>
    <mergeCell ref="E25:F25"/>
    <mergeCell ref="G25:H25"/>
    <mergeCell ref="I25:J25"/>
    <mergeCell ref="K25:L25"/>
    <mergeCell ref="M25:N25"/>
    <mergeCell ref="A20:N20"/>
    <mergeCell ref="A21:B21"/>
    <mergeCell ref="C21:D21"/>
    <mergeCell ref="E21:F21"/>
    <mergeCell ref="G21:H21"/>
    <mergeCell ref="I21:J21"/>
    <mergeCell ref="K21:L21"/>
    <mergeCell ref="M21:N21"/>
    <mergeCell ref="A13:B13"/>
    <mergeCell ref="E13:F13"/>
    <mergeCell ref="I13:J13"/>
    <mergeCell ref="L13:N13"/>
    <mergeCell ref="L14:M14"/>
    <mergeCell ref="C13:D14"/>
    <mergeCell ref="G13:H14"/>
    <mergeCell ref="A9:N9"/>
    <mergeCell ref="A10:B10"/>
    <mergeCell ref="C10:D10"/>
    <mergeCell ref="E10:F10"/>
    <mergeCell ref="G10:H10"/>
    <mergeCell ref="I10:J10"/>
    <mergeCell ref="K10:L10"/>
    <mergeCell ref="M10:N10"/>
    <mergeCell ref="A5:N5"/>
    <mergeCell ref="A6:B6"/>
    <mergeCell ref="C6:D6"/>
    <mergeCell ref="E6:F6"/>
    <mergeCell ref="G6:H6"/>
    <mergeCell ref="I6:J6"/>
    <mergeCell ref="K6:L6"/>
    <mergeCell ref="M6:N6"/>
  </mergeCells>
  <phoneticPr fontId="1" type="Hiragana"/>
  <pageMargins left="0.59055118110236215" right="0.39370078740157483" top="0.59055118110236215" bottom="0.59055118110236215" header="0.51181102362204722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入力用シート</vt:lpstr>
      <vt:lpstr>印刷用シート</vt:lpstr>
      <vt:lpstr>印刷用シート!Print_Area</vt:lpstr>
      <vt:lpstr>入力用シート!Print_Area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　眞琴</dc:creator>
  <cp:lastModifiedBy>user</cp:lastModifiedBy>
  <dcterms:created xsi:type="dcterms:W3CDTF">2020-10-21T07:42:50Z</dcterms:created>
  <dcterms:modified xsi:type="dcterms:W3CDTF">2020-11-04T04:13:28Z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2020-11-04T04:04:40Z</vt:filetime>
  </property>
</Properties>
</file>